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niela.koricanska\Nextcloud\VZMR\VYBEROVA_RIZENI_2026\E-zak do 9. mil\216_2026_ZŠ_Komenského_68_rekonstrukce_šaten\F_VÝKAZ VÝMĚR\F.2_SOUHRNNÝ VÝKAZ VÝMĚR\"/>
    </mc:Choice>
  </mc:AlternateContent>
  <bookViews>
    <workbookView xWindow="240" yWindow="600" windowWidth="38055" windowHeight="17310"/>
  </bookViews>
  <sheets>
    <sheet name="Rekapitulace stavby" sheetId="1" r:id="rId1"/>
    <sheet name="01 - Stavební část" sheetId="2" r:id="rId2"/>
    <sheet name="02 - Interiér" sheetId="3" r:id="rId3"/>
    <sheet name="Seznam figur" sheetId="4" r:id="rId4"/>
  </sheets>
  <definedNames>
    <definedName name="_xlnm._FilterDatabase" localSheetId="1" hidden="1">'01 - Stavební část'!$C$142:$K$972</definedName>
    <definedName name="_xlnm._FilterDatabase" localSheetId="2" hidden="1">'02 - Interiér'!$C$117:$K$181</definedName>
    <definedName name="_xlnm.Print_Titles" localSheetId="1">'01 - Stavební část'!$142:$142</definedName>
    <definedName name="_xlnm.Print_Titles" localSheetId="2">'02 - Interiér'!$117:$117</definedName>
    <definedName name="_xlnm.Print_Titles" localSheetId="0">'Rekapitulace stavby'!$92:$92</definedName>
    <definedName name="_xlnm.Print_Titles" localSheetId="3">'Seznam figur'!$9:$9</definedName>
    <definedName name="_xlnm.Print_Area" localSheetId="1">'01 - Stavební část'!$C$4:$J$76,'01 - Stavební část'!$C$82:$J$124,'01 - Stavební část'!$C$130:$J$972</definedName>
    <definedName name="_xlnm.Print_Area" localSheetId="2">'02 - Interiér'!$C$4:$J$76,'02 - Interiér'!$C$82:$J$99,'02 - Interiér'!$C$105:$J$181</definedName>
    <definedName name="_xlnm.Print_Area" localSheetId="0">'Rekapitulace stavby'!$D$4:$AO$76,'Rekapitulace stavby'!$C$82:$AQ$97</definedName>
    <definedName name="_xlnm.Print_Area" localSheetId="3">'Seznam figur'!$C$4:$G$278</definedName>
  </definedNames>
  <calcPr calcId="152511"/>
</workbook>
</file>

<file path=xl/calcChain.xml><?xml version="1.0" encoding="utf-8"?>
<calcChain xmlns="http://schemas.openxmlformats.org/spreadsheetml/2006/main">
  <c r="D7" i="4" l="1"/>
  <c r="J37" i="3"/>
  <c r="J36" i="3"/>
  <c r="AY96" i="1"/>
  <c r="J35" i="3"/>
  <c r="AX96" i="1" s="1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21" i="3"/>
  <c r="BH121" i="3"/>
  <c r="BG121" i="3"/>
  <c r="BF121" i="3"/>
  <c r="T121" i="3"/>
  <c r="R121" i="3"/>
  <c r="P121" i="3"/>
  <c r="J115" i="3"/>
  <c r="J114" i="3"/>
  <c r="F114" i="3"/>
  <c r="F112" i="3"/>
  <c r="E110" i="3"/>
  <c r="J92" i="3"/>
  <c r="J91" i="3"/>
  <c r="F91" i="3"/>
  <c r="F89" i="3"/>
  <c r="E87" i="3"/>
  <c r="J18" i="3"/>
  <c r="E18" i="3"/>
  <c r="F92" i="3" s="1"/>
  <c r="J17" i="3"/>
  <c r="J12" i="3"/>
  <c r="J112" i="3" s="1"/>
  <c r="E7" i="3"/>
  <c r="E85" i="3" s="1"/>
  <c r="J37" i="2"/>
  <c r="J36" i="2"/>
  <c r="AY95" i="1"/>
  <c r="J35" i="2"/>
  <c r="AX95" i="1" s="1"/>
  <c r="BI968" i="2"/>
  <c r="BH968" i="2"/>
  <c r="BG968" i="2"/>
  <c r="BF968" i="2"/>
  <c r="T968" i="2"/>
  <c r="T967" i="2" s="1"/>
  <c r="R968" i="2"/>
  <c r="R967" i="2" s="1"/>
  <c r="P968" i="2"/>
  <c r="P967" i="2" s="1"/>
  <c r="BI963" i="2"/>
  <c r="BH963" i="2"/>
  <c r="BG963" i="2"/>
  <c r="BF963" i="2"/>
  <c r="T963" i="2"/>
  <c r="T962" i="2" s="1"/>
  <c r="R963" i="2"/>
  <c r="R962" i="2"/>
  <c r="P963" i="2"/>
  <c r="P962" i="2" s="1"/>
  <c r="BI958" i="2"/>
  <c r="BH958" i="2"/>
  <c r="BG958" i="2"/>
  <c r="BF958" i="2"/>
  <c r="T958" i="2"/>
  <c r="R958" i="2"/>
  <c r="P958" i="2"/>
  <c r="BI954" i="2"/>
  <c r="BH954" i="2"/>
  <c r="BG954" i="2"/>
  <c r="BF954" i="2"/>
  <c r="T954" i="2"/>
  <c r="R954" i="2"/>
  <c r="P954" i="2"/>
  <c r="BI951" i="2"/>
  <c r="BH951" i="2"/>
  <c r="BG951" i="2"/>
  <c r="BF951" i="2"/>
  <c r="T951" i="2"/>
  <c r="T950" i="2" s="1"/>
  <c r="R951" i="2"/>
  <c r="R950" i="2"/>
  <c r="P951" i="2"/>
  <c r="P950" i="2" s="1"/>
  <c r="BI944" i="2"/>
  <c r="BH944" i="2"/>
  <c r="BG944" i="2"/>
  <c r="BF944" i="2"/>
  <c r="T944" i="2"/>
  <c r="R944" i="2"/>
  <c r="P944" i="2"/>
  <c r="BI927" i="2"/>
  <c r="BH927" i="2"/>
  <c r="BG927" i="2"/>
  <c r="BF927" i="2"/>
  <c r="T927" i="2"/>
  <c r="R927" i="2"/>
  <c r="P927" i="2"/>
  <c r="BI922" i="2"/>
  <c r="BH922" i="2"/>
  <c r="BG922" i="2"/>
  <c r="BF922" i="2"/>
  <c r="T922" i="2"/>
  <c r="R922" i="2"/>
  <c r="P922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877" i="2"/>
  <c r="BH877" i="2"/>
  <c r="BG877" i="2"/>
  <c r="BF877" i="2"/>
  <c r="T877" i="2"/>
  <c r="R877" i="2"/>
  <c r="P877" i="2"/>
  <c r="BI874" i="2"/>
  <c r="BH874" i="2"/>
  <c r="BG874" i="2"/>
  <c r="BF874" i="2"/>
  <c r="T874" i="2"/>
  <c r="R874" i="2"/>
  <c r="P874" i="2"/>
  <c r="BI863" i="2"/>
  <c r="BH863" i="2"/>
  <c r="BG863" i="2"/>
  <c r="BF863" i="2"/>
  <c r="T863" i="2"/>
  <c r="R863" i="2"/>
  <c r="P863" i="2"/>
  <c r="BI846" i="2"/>
  <c r="BH846" i="2"/>
  <c r="BG846" i="2"/>
  <c r="BF846" i="2"/>
  <c r="T846" i="2"/>
  <c r="R846" i="2"/>
  <c r="P846" i="2"/>
  <c r="BI841" i="2"/>
  <c r="BH841" i="2"/>
  <c r="BG841" i="2"/>
  <c r="BF841" i="2"/>
  <c r="T841" i="2"/>
  <c r="R841" i="2"/>
  <c r="P841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27" i="2"/>
  <c r="BH827" i="2"/>
  <c r="BG827" i="2"/>
  <c r="BF827" i="2"/>
  <c r="T827" i="2"/>
  <c r="R827" i="2"/>
  <c r="P827" i="2"/>
  <c r="BI824" i="2"/>
  <c r="BH824" i="2"/>
  <c r="BG824" i="2"/>
  <c r="BF824" i="2"/>
  <c r="T824" i="2"/>
  <c r="R824" i="2"/>
  <c r="P824" i="2"/>
  <c r="BI820" i="2"/>
  <c r="BH820" i="2"/>
  <c r="BG820" i="2"/>
  <c r="BF820" i="2"/>
  <c r="T820" i="2"/>
  <c r="R820" i="2"/>
  <c r="P820" i="2"/>
  <c r="BI816" i="2"/>
  <c r="BH816" i="2"/>
  <c r="BG816" i="2"/>
  <c r="BF816" i="2"/>
  <c r="T816" i="2"/>
  <c r="R816" i="2"/>
  <c r="P816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799" i="2"/>
  <c r="BH799" i="2"/>
  <c r="BG799" i="2"/>
  <c r="BF799" i="2"/>
  <c r="T799" i="2"/>
  <c r="R799" i="2"/>
  <c r="P799" i="2"/>
  <c r="BI792" i="2"/>
  <c r="BH792" i="2"/>
  <c r="BG792" i="2"/>
  <c r="BF792" i="2"/>
  <c r="T792" i="2"/>
  <c r="T791" i="2" s="1"/>
  <c r="R792" i="2"/>
  <c r="R791" i="2" s="1"/>
  <c r="P792" i="2"/>
  <c r="P791" i="2" s="1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73" i="2"/>
  <c r="BH773" i="2"/>
  <c r="BG773" i="2"/>
  <c r="BF773" i="2"/>
  <c r="T773" i="2"/>
  <c r="R773" i="2"/>
  <c r="P773" i="2"/>
  <c r="BI769" i="2"/>
  <c r="BH769" i="2"/>
  <c r="BG769" i="2"/>
  <c r="BF769" i="2"/>
  <c r="T769" i="2"/>
  <c r="R769" i="2"/>
  <c r="P769" i="2"/>
  <c r="BI760" i="2"/>
  <c r="BH760" i="2"/>
  <c r="BG760" i="2"/>
  <c r="BF760" i="2"/>
  <c r="T760" i="2"/>
  <c r="R760" i="2"/>
  <c r="P760" i="2"/>
  <c r="BI757" i="2"/>
  <c r="BH757" i="2"/>
  <c r="BG757" i="2"/>
  <c r="BF757" i="2"/>
  <c r="T757" i="2"/>
  <c r="R757" i="2"/>
  <c r="P757" i="2"/>
  <c r="BI741" i="2"/>
  <c r="BH741" i="2"/>
  <c r="BG741" i="2"/>
  <c r="BF741" i="2"/>
  <c r="T741" i="2"/>
  <c r="R741" i="2"/>
  <c r="P741" i="2"/>
  <c r="BI732" i="2"/>
  <c r="BH732" i="2"/>
  <c r="BG732" i="2"/>
  <c r="BF732" i="2"/>
  <c r="T732" i="2"/>
  <c r="R732" i="2"/>
  <c r="P732" i="2"/>
  <c r="BI729" i="2"/>
  <c r="BH729" i="2"/>
  <c r="BG729" i="2"/>
  <c r="BF729" i="2"/>
  <c r="T729" i="2"/>
  <c r="R729" i="2"/>
  <c r="P729" i="2"/>
  <c r="BI723" i="2"/>
  <c r="BH723" i="2"/>
  <c r="BG723" i="2"/>
  <c r="BF723" i="2"/>
  <c r="T723" i="2"/>
  <c r="R723" i="2"/>
  <c r="P723" i="2"/>
  <c r="BI720" i="2"/>
  <c r="BH720" i="2"/>
  <c r="BG720" i="2"/>
  <c r="BF720" i="2"/>
  <c r="T720" i="2"/>
  <c r="R720" i="2"/>
  <c r="P720" i="2"/>
  <c r="BI714" i="2"/>
  <c r="BH714" i="2"/>
  <c r="BG714" i="2"/>
  <c r="BF714" i="2"/>
  <c r="T714" i="2"/>
  <c r="R714" i="2"/>
  <c r="P714" i="2"/>
  <c r="BI711" i="2"/>
  <c r="BH711" i="2"/>
  <c r="BG711" i="2"/>
  <c r="BF711" i="2"/>
  <c r="T711" i="2"/>
  <c r="R711" i="2"/>
  <c r="P711" i="2"/>
  <c r="BI704" i="2"/>
  <c r="BH704" i="2"/>
  <c r="BG704" i="2"/>
  <c r="BF704" i="2"/>
  <c r="T704" i="2"/>
  <c r="R704" i="2"/>
  <c r="P704" i="2"/>
  <c r="BI693" i="2"/>
  <c r="BH693" i="2"/>
  <c r="BG693" i="2"/>
  <c r="BF693" i="2"/>
  <c r="T693" i="2"/>
  <c r="R693" i="2"/>
  <c r="P693" i="2"/>
  <c r="BI682" i="2"/>
  <c r="BH682" i="2"/>
  <c r="BG682" i="2"/>
  <c r="BF682" i="2"/>
  <c r="T682" i="2"/>
  <c r="R682" i="2"/>
  <c r="P682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59" i="2"/>
  <c r="BH659" i="2"/>
  <c r="BG659" i="2"/>
  <c r="BF659" i="2"/>
  <c r="T659" i="2"/>
  <c r="R659" i="2"/>
  <c r="P659" i="2"/>
  <c r="BI652" i="2"/>
  <c r="BH652" i="2"/>
  <c r="BG652" i="2"/>
  <c r="BF652" i="2"/>
  <c r="T652" i="2"/>
  <c r="R652" i="2"/>
  <c r="P652" i="2"/>
  <c r="BI648" i="2"/>
  <c r="BH648" i="2"/>
  <c r="BG648" i="2"/>
  <c r="BF648" i="2"/>
  <c r="T648" i="2"/>
  <c r="R648" i="2"/>
  <c r="P648" i="2"/>
  <c r="BI645" i="2"/>
  <c r="BH645" i="2"/>
  <c r="BG645" i="2"/>
  <c r="BF645" i="2"/>
  <c r="T645" i="2"/>
  <c r="R645" i="2"/>
  <c r="P645" i="2"/>
  <c r="BI641" i="2"/>
  <c r="BH641" i="2"/>
  <c r="BG641" i="2"/>
  <c r="BF641" i="2"/>
  <c r="T641" i="2"/>
  <c r="R641" i="2"/>
  <c r="P641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5" i="2"/>
  <c r="BH625" i="2"/>
  <c r="BG625" i="2"/>
  <c r="BF625" i="2"/>
  <c r="T625" i="2"/>
  <c r="R625" i="2"/>
  <c r="P625" i="2"/>
  <c r="BI618" i="2"/>
  <c r="BH618" i="2"/>
  <c r="BG618" i="2"/>
  <c r="BF618" i="2"/>
  <c r="T618" i="2"/>
  <c r="R618" i="2"/>
  <c r="P618" i="2"/>
  <c r="BI614" i="2"/>
  <c r="BH614" i="2"/>
  <c r="BG614" i="2"/>
  <c r="BF614" i="2"/>
  <c r="T614" i="2"/>
  <c r="R614" i="2"/>
  <c r="P614" i="2"/>
  <c r="BI607" i="2"/>
  <c r="BH607" i="2"/>
  <c r="BG607" i="2"/>
  <c r="BF607" i="2"/>
  <c r="T607" i="2"/>
  <c r="R607" i="2"/>
  <c r="P607" i="2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79" i="2"/>
  <c r="BH579" i="2"/>
  <c r="BG579" i="2"/>
  <c r="BF579" i="2"/>
  <c r="T579" i="2"/>
  <c r="R579" i="2"/>
  <c r="P579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49" i="2"/>
  <c r="BH549" i="2"/>
  <c r="BG549" i="2"/>
  <c r="BF549" i="2"/>
  <c r="T549" i="2"/>
  <c r="R549" i="2"/>
  <c r="P549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88" i="2"/>
  <c r="BH488" i="2"/>
  <c r="BG488" i="2"/>
  <c r="BF488" i="2"/>
  <c r="T488" i="2"/>
  <c r="R488" i="2"/>
  <c r="P488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3" i="2"/>
  <c r="BH453" i="2"/>
  <c r="BG453" i="2"/>
  <c r="BF453" i="2"/>
  <c r="T453" i="2"/>
  <c r="R453" i="2"/>
  <c r="P453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2" i="2"/>
  <c r="BH432" i="2"/>
  <c r="BG432" i="2"/>
  <c r="BF432" i="2"/>
  <c r="T432" i="2"/>
  <c r="R432" i="2"/>
  <c r="P432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4" i="2"/>
  <c r="BH414" i="2"/>
  <c r="BG414" i="2"/>
  <c r="BF414" i="2"/>
  <c r="T414" i="2"/>
  <c r="R414" i="2"/>
  <c r="P414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T346" i="2"/>
  <c r="R347" i="2"/>
  <c r="R346" i="2" s="1"/>
  <c r="P347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28" i="2"/>
  <c r="BH328" i="2"/>
  <c r="BG328" i="2"/>
  <c r="BF328" i="2"/>
  <c r="T328" i="2"/>
  <c r="R328" i="2"/>
  <c r="P328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08" i="2"/>
  <c r="BH308" i="2"/>
  <c r="BG308" i="2"/>
  <c r="BF308" i="2"/>
  <c r="T308" i="2"/>
  <c r="R308" i="2"/>
  <c r="P308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58" i="2"/>
  <c r="BH258" i="2"/>
  <c r="BG258" i="2"/>
  <c r="BF258" i="2"/>
  <c r="T258" i="2"/>
  <c r="R258" i="2"/>
  <c r="P258" i="2"/>
  <c r="BI251" i="2"/>
  <c r="BH251" i="2"/>
  <c r="BG251" i="2"/>
  <c r="BF251" i="2"/>
  <c r="T251" i="2"/>
  <c r="R251" i="2"/>
  <c r="P251" i="2"/>
  <c r="BI244" i="2"/>
  <c r="BH244" i="2"/>
  <c r="BG244" i="2"/>
  <c r="BF244" i="2"/>
  <c r="T244" i="2"/>
  <c r="R244" i="2"/>
  <c r="P244" i="2"/>
  <c r="BI236" i="2"/>
  <c r="BH236" i="2"/>
  <c r="BG236" i="2"/>
  <c r="BF236" i="2"/>
  <c r="T236" i="2"/>
  <c r="R236" i="2"/>
  <c r="P236" i="2"/>
  <c r="BI229" i="2"/>
  <c r="BH229" i="2"/>
  <c r="BG229" i="2"/>
  <c r="BF229" i="2"/>
  <c r="T229" i="2"/>
  <c r="R229" i="2"/>
  <c r="P229" i="2"/>
  <c r="BI219" i="2"/>
  <c r="BH219" i="2"/>
  <c r="BG219" i="2"/>
  <c r="BF219" i="2"/>
  <c r="T219" i="2"/>
  <c r="R219" i="2"/>
  <c r="P219" i="2"/>
  <c r="BI212" i="2"/>
  <c r="BH212" i="2"/>
  <c r="BG212" i="2"/>
  <c r="BF212" i="2"/>
  <c r="T212" i="2"/>
  <c r="R212" i="2"/>
  <c r="P212" i="2"/>
  <c r="BI205" i="2"/>
  <c r="BH205" i="2"/>
  <c r="BG205" i="2"/>
  <c r="BF205" i="2"/>
  <c r="T205" i="2"/>
  <c r="R205" i="2"/>
  <c r="P205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3" i="2"/>
  <c r="BH183" i="2"/>
  <c r="BG183" i="2"/>
  <c r="BF183" i="2"/>
  <c r="T183" i="2"/>
  <c r="R183" i="2"/>
  <c r="P183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61" i="2"/>
  <c r="BH161" i="2"/>
  <c r="BG161" i="2"/>
  <c r="BF161" i="2"/>
  <c r="T161" i="2"/>
  <c r="R161" i="2"/>
  <c r="P161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J140" i="2"/>
  <c r="J139" i="2"/>
  <c r="F139" i="2"/>
  <c r="F137" i="2"/>
  <c r="E135" i="2"/>
  <c r="J92" i="2"/>
  <c r="J91" i="2"/>
  <c r="F91" i="2"/>
  <c r="F89" i="2"/>
  <c r="E87" i="2"/>
  <c r="J18" i="2"/>
  <c r="E18" i="2"/>
  <c r="F92" i="2"/>
  <c r="J17" i="2"/>
  <c r="J12" i="2"/>
  <c r="J137" i="2"/>
  <c r="E7" i="2"/>
  <c r="E85" i="2" s="1"/>
  <c r="L90" i="1"/>
  <c r="AM90" i="1"/>
  <c r="AM89" i="1"/>
  <c r="L89" i="1"/>
  <c r="AM87" i="1"/>
  <c r="L87" i="1"/>
  <c r="L85" i="1"/>
  <c r="L84" i="1"/>
  <c r="BK294" i="2"/>
  <c r="BK824" i="2"/>
  <c r="J682" i="2"/>
  <c r="J563" i="2"/>
  <c r="BK321" i="2"/>
  <c r="BK169" i="2"/>
  <c r="BK769" i="2"/>
  <c r="J505" i="2"/>
  <c r="J391" i="2"/>
  <c r="BK355" i="2"/>
  <c r="J229" i="2"/>
  <c r="J841" i="2"/>
  <c r="BK583" i="2"/>
  <c r="J470" i="2"/>
  <c r="BK338" i="2"/>
  <c r="BK196" i="2"/>
  <c r="BK820" i="2"/>
  <c r="J607" i="2"/>
  <c r="BK462" i="2"/>
  <c r="J347" i="2"/>
  <c r="J837" i="2"/>
  <c r="J810" i="2"/>
  <c r="BK600" i="2"/>
  <c r="J462" i="2"/>
  <c r="J284" i="2"/>
  <c r="BK958" i="2"/>
  <c r="BK863" i="2"/>
  <c r="J659" i="2"/>
  <c r="BK549" i="2"/>
  <c r="BK358" i="2"/>
  <c r="BK284" i="2"/>
  <c r="J846" i="2"/>
  <c r="BK579" i="2"/>
  <c r="BK441" i="2"/>
  <c r="BK308" i="2"/>
  <c r="J196" i="2"/>
  <c r="J711" i="2"/>
  <c r="J591" i="2"/>
  <c r="BK525" i="2"/>
  <c r="BK393" i="2"/>
  <c r="BK297" i="2"/>
  <c r="BK176" i="2"/>
  <c r="J824" i="2"/>
  <c r="J741" i="2"/>
  <c r="BK545" i="2"/>
  <c r="BK317" i="2"/>
  <c r="J169" i="2"/>
  <c r="BK773" i="2"/>
  <c r="BK505" i="2"/>
  <c r="J366" i="2"/>
  <c r="AS94" i="1"/>
  <c r="BK472" i="2"/>
  <c r="BK373" i="2"/>
  <c r="J270" i="2"/>
  <c r="BK963" i="2"/>
  <c r="BK944" i="2"/>
  <c r="BK792" i="2"/>
  <c r="J652" i="2"/>
  <c r="J579" i="2"/>
  <c r="BK381" i="2"/>
  <c r="J219" i="2"/>
  <c r="BK149" i="3"/>
  <c r="J179" i="3"/>
  <c r="J121" i="3"/>
  <c r="J141" i="3"/>
  <c r="J714" i="2"/>
  <c r="BK366" i="2"/>
  <c r="J951" i="2"/>
  <c r="BK760" i="2"/>
  <c r="BK629" i="2"/>
  <c r="J363" i="2"/>
  <c r="J321" i="2"/>
  <c r="J244" i="2"/>
  <c r="J757" i="2"/>
  <c r="BK652" i="2"/>
  <c r="BK509" i="2"/>
  <c r="BK391" i="2"/>
  <c r="BK183" i="2"/>
  <c r="J813" i="2"/>
  <c r="BK572" i="2"/>
  <c r="BK481" i="2"/>
  <c r="J376" i="2"/>
  <c r="BK813" i="2"/>
  <c r="BK711" i="2"/>
  <c r="BK414" i="2"/>
  <c r="BK244" i="2"/>
  <c r="J874" i="2"/>
  <c r="J786" i="2"/>
  <c r="J589" i="2"/>
  <c r="BK376" i="2"/>
  <c r="J251" i="2"/>
  <c r="J704" i="2"/>
  <c r="J525" i="2"/>
  <c r="BK405" i="2"/>
  <c r="J279" i="2"/>
  <c r="J968" i="2"/>
  <c r="J922" i="2"/>
  <c r="BK668" i="2"/>
  <c r="BK589" i="2"/>
  <c r="BK423" i="2"/>
  <c r="J384" i="2"/>
  <c r="J294" i="2"/>
  <c r="BK205" i="2"/>
  <c r="BK179" i="3"/>
  <c r="J137" i="3"/>
  <c r="BK141" i="3"/>
  <c r="BK846" i="2"/>
  <c r="J693" i="2"/>
  <c r="J560" i="2"/>
  <c r="BK279" i="2"/>
  <c r="J769" i="2"/>
  <c r="J648" i="2"/>
  <c r="BK538" i="2"/>
  <c r="J342" i="2"/>
  <c r="J161" i="2"/>
  <c r="J773" i="2"/>
  <c r="J671" i="2"/>
  <c r="J545" i="2"/>
  <c r="J400" i="2"/>
  <c r="BK290" i="2"/>
  <c r="BK927" i="2"/>
  <c r="BK671" i="2"/>
  <c r="J538" i="2"/>
  <c r="J423" i="2"/>
  <c r="BK340" i="2"/>
  <c r="BK874" i="2"/>
  <c r="J732" i="2"/>
  <c r="BK498" i="2"/>
  <c r="BK219" i="2"/>
  <c r="BK659" i="2"/>
  <c r="BK478" i="2"/>
  <c r="BK266" i="2"/>
  <c r="J729" i="2"/>
  <c r="J598" i="2"/>
  <c r="BK522" i="2"/>
  <c r="J460" i="2"/>
  <c r="J338" i="2"/>
  <c r="BK251" i="2"/>
  <c r="BK902" i="2"/>
  <c r="BK614" i="2"/>
  <c r="J472" i="2"/>
  <c r="J396" i="2"/>
  <c r="J317" i="2"/>
  <c r="J167" i="3"/>
  <c r="BK121" i="3"/>
  <c r="J792" i="2"/>
  <c r="BK645" i="2"/>
  <c r="J541" i="2"/>
  <c r="BK396" i="2"/>
  <c r="BK152" i="2"/>
  <c r="BK954" i="2"/>
  <c r="J827" i="2"/>
  <c r="J723" i="2"/>
  <c r="J645" i="2"/>
  <c r="BK625" i="2"/>
  <c r="J509" i="2"/>
  <c r="BK347" i="2"/>
  <c r="BK270" i="2"/>
  <c r="BK841" i="2"/>
  <c r="BK729" i="2"/>
  <c r="J572" i="2"/>
  <c r="BK444" i="2"/>
  <c r="J328" i="2"/>
  <c r="J191" i="2"/>
  <c r="J902" i="2"/>
  <c r="J641" i="2"/>
  <c r="J549" i="2"/>
  <c r="BK420" i="2"/>
  <c r="BK342" i="2"/>
  <c r="J205" i="2"/>
  <c r="BK150" i="2"/>
  <c r="BK816" i="2"/>
  <c r="BK704" i="2"/>
  <c r="BK453" i="2"/>
  <c r="J340" i="2"/>
  <c r="J834" i="2"/>
  <c r="BK789" i="2"/>
  <c r="J625" i="2"/>
  <c r="J441" i="2"/>
  <c r="J258" i="2"/>
  <c r="J820" i="2"/>
  <c r="J629" i="2"/>
  <c r="BK541" i="2"/>
  <c r="BK488" i="2"/>
  <c r="J414" i="2"/>
  <c r="J355" i="2"/>
  <c r="BK258" i="2"/>
  <c r="J954" i="2"/>
  <c r="J905" i="2"/>
  <c r="J760" i="2"/>
  <c r="J495" i="2"/>
  <c r="J405" i="2"/>
  <c r="BK288" i="2"/>
  <c r="J145" i="3"/>
  <c r="J149" i="3"/>
  <c r="BK175" i="3"/>
  <c r="J789" i="2"/>
  <c r="BK648" i="2"/>
  <c r="J522" i="2"/>
  <c r="J308" i="2"/>
  <c r="BK968" i="2"/>
  <c r="J944" i="2"/>
  <c r="BK810" i="2"/>
  <c r="J720" i="2"/>
  <c r="BK632" i="2"/>
  <c r="J478" i="2"/>
  <c r="J288" i="2"/>
  <c r="J152" i="2"/>
  <c r="BK741" i="2"/>
  <c r="J600" i="2"/>
  <c r="BK460" i="2"/>
  <c r="J344" i="2"/>
  <c r="BK905" i="2"/>
  <c r="BK693" i="2"/>
  <c r="J585" i="2"/>
  <c r="BK448" i="2"/>
  <c r="J373" i="2"/>
  <c r="J236" i="2"/>
  <c r="J183" i="2"/>
  <c r="BK834" i="2"/>
  <c r="BK560" i="2"/>
  <c r="BK384" i="2"/>
  <c r="J146" i="2"/>
  <c r="BK799" i="2"/>
  <c r="BK682" i="2"/>
  <c r="J575" i="2"/>
  <c r="BK432" i="2"/>
  <c r="J297" i="2"/>
  <c r="J150" i="2"/>
  <c r="BK732" i="2"/>
  <c r="BK618" i="2"/>
  <c r="J498" i="2"/>
  <c r="J453" i="2"/>
  <c r="J351" i="2"/>
  <c r="J958" i="2"/>
  <c r="J927" i="2"/>
  <c r="BK786" i="2"/>
  <c r="J618" i="2"/>
  <c r="BK591" i="2"/>
  <c r="J432" i="2"/>
  <c r="J358" i="2"/>
  <c r="BK236" i="2"/>
  <c r="J171" i="3"/>
  <c r="BK145" i="3"/>
  <c r="J175" i="3"/>
  <c r="BK827" i="2"/>
  <c r="BK563" i="2"/>
  <c r="BK470" i="2"/>
  <c r="J290" i="2"/>
  <c r="J963" i="2"/>
  <c r="J877" i="2"/>
  <c r="BK641" i="2"/>
  <c r="BK607" i="2"/>
  <c r="J420" i="2"/>
  <c r="BK344" i="2"/>
  <c r="J212" i="2"/>
  <c r="BK837" i="2"/>
  <c r="BK714" i="2"/>
  <c r="BK575" i="2"/>
  <c r="BK495" i="2"/>
  <c r="BK363" i="2"/>
  <c r="BK212" i="2"/>
  <c r="BK922" i="2"/>
  <c r="J614" i="2"/>
  <c r="J488" i="2"/>
  <c r="J381" i="2"/>
  <c r="J266" i="2"/>
  <c r="BK191" i="2"/>
  <c r="J863" i="2"/>
  <c r="BK757" i="2"/>
  <c r="J668" i="2"/>
  <c r="J448" i="2"/>
  <c r="BK229" i="2"/>
  <c r="J816" i="2"/>
  <c r="BK720" i="2"/>
  <c r="BK585" i="2"/>
  <c r="J444" i="2"/>
  <c r="BK328" i="2"/>
  <c r="BK161" i="2"/>
  <c r="J799" i="2"/>
  <c r="J632" i="2"/>
  <c r="J583" i="2"/>
  <c r="J481" i="2"/>
  <c r="BK400" i="2"/>
  <c r="BK146" i="2"/>
  <c r="BK951" i="2"/>
  <c r="BK877" i="2"/>
  <c r="BK723" i="2"/>
  <c r="BK598" i="2"/>
  <c r="J393" i="2"/>
  <c r="BK351" i="2"/>
  <c r="J176" i="2"/>
  <c r="BK137" i="3"/>
  <c r="BK171" i="3"/>
  <c r="BK167" i="3"/>
  <c r="P195" i="2" l="1"/>
  <c r="R350" i="2"/>
  <c r="R395" i="2"/>
  <c r="P422" i="2"/>
  <c r="P452" i="2"/>
  <c r="BK480" i="2"/>
  <c r="J480" i="2" s="1"/>
  <c r="J110" i="2" s="1"/>
  <c r="T480" i="2"/>
  <c r="P670" i="2"/>
  <c r="P845" i="2"/>
  <c r="T953" i="2"/>
  <c r="T949" i="2"/>
  <c r="BK195" i="2"/>
  <c r="J195" i="2" s="1"/>
  <c r="J99" i="2" s="1"/>
  <c r="T296" i="2"/>
  <c r="R337" i="2"/>
  <c r="BK395" i="2"/>
  <c r="J395" i="2" s="1"/>
  <c r="J105" i="2" s="1"/>
  <c r="BK422" i="2"/>
  <c r="J422" i="2" s="1"/>
  <c r="J107" i="2" s="1"/>
  <c r="BK443" i="2"/>
  <c r="J443" i="2" s="1"/>
  <c r="J108" i="2" s="1"/>
  <c r="T443" i="2"/>
  <c r="R497" i="2"/>
  <c r="R631" i="2"/>
  <c r="T845" i="2"/>
  <c r="R195" i="2"/>
  <c r="P350" i="2"/>
  <c r="P395" i="2"/>
  <c r="R404" i="2"/>
  <c r="BK452" i="2"/>
  <c r="J452" i="2"/>
  <c r="J109" i="2" s="1"/>
  <c r="T497" i="2"/>
  <c r="T631" i="2"/>
  <c r="R845" i="2"/>
  <c r="P953" i="2"/>
  <c r="P949" i="2" s="1"/>
  <c r="P145" i="2"/>
  <c r="BK296" i="2"/>
  <c r="J296" i="2" s="1"/>
  <c r="J100" i="2" s="1"/>
  <c r="P337" i="2"/>
  <c r="T404" i="2"/>
  <c r="R452" i="2"/>
  <c r="P480" i="2"/>
  <c r="R670" i="2"/>
  <c r="T798" i="2"/>
  <c r="R815" i="2"/>
  <c r="P836" i="2"/>
  <c r="T195" i="2"/>
  <c r="T350" i="2"/>
  <c r="T395" i="2"/>
  <c r="R422" i="2"/>
  <c r="P443" i="2"/>
  <c r="P497" i="2"/>
  <c r="BK631" i="2"/>
  <c r="J631" i="2" s="1"/>
  <c r="J112" i="2" s="1"/>
  <c r="P631" i="2"/>
  <c r="BK845" i="2"/>
  <c r="J845" i="2" s="1"/>
  <c r="J118" i="2" s="1"/>
  <c r="R953" i="2"/>
  <c r="R949" i="2" s="1"/>
  <c r="BK120" i="3"/>
  <c r="J120" i="3" s="1"/>
  <c r="J98" i="3" s="1"/>
  <c r="R145" i="2"/>
  <c r="P296" i="2"/>
  <c r="BK350" i="2"/>
  <c r="P404" i="2"/>
  <c r="T422" i="2"/>
  <c r="R443" i="2"/>
  <c r="T452" i="2"/>
  <c r="R480" i="2"/>
  <c r="BK670" i="2"/>
  <c r="J670" i="2" s="1"/>
  <c r="J113" i="2" s="1"/>
  <c r="P798" i="2"/>
  <c r="BK815" i="2"/>
  <c r="J815" i="2" s="1"/>
  <c r="J116" i="2" s="1"/>
  <c r="T815" i="2"/>
  <c r="R836" i="2"/>
  <c r="R120" i="3"/>
  <c r="R119" i="3" s="1"/>
  <c r="R118" i="3" s="1"/>
  <c r="BK145" i="2"/>
  <c r="J145" i="2" s="1"/>
  <c r="J98" i="2" s="1"/>
  <c r="T145" i="2"/>
  <c r="R296" i="2"/>
  <c r="BK337" i="2"/>
  <c r="J337" i="2" s="1"/>
  <c r="J101" i="2" s="1"/>
  <c r="T337" i="2"/>
  <c r="BK404" i="2"/>
  <c r="J404" i="2" s="1"/>
  <c r="J106" i="2" s="1"/>
  <c r="BK497" i="2"/>
  <c r="J497" i="2" s="1"/>
  <c r="J111" i="2" s="1"/>
  <c r="T670" i="2"/>
  <c r="BK798" i="2"/>
  <c r="J798" i="2" s="1"/>
  <c r="J115" i="2" s="1"/>
  <c r="R798" i="2"/>
  <c r="P815" i="2"/>
  <c r="BK836" i="2"/>
  <c r="J836" i="2" s="1"/>
  <c r="J117" i="2" s="1"/>
  <c r="T836" i="2"/>
  <c r="BK953" i="2"/>
  <c r="J953" i="2" s="1"/>
  <c r="J121" i="2" s="1"/>
  <c r="P120" i="3"/>
  <c r="P119" i="3" s="1"/>
  <c r="P118" i="3" s="1"/>
  <c r="AU96" i="1" s="1"/>
  <c r="T120" i="3"/>
  <c r="T119" i="3" s="1"/>
  <c r="T118" i="3" s="1"/>
  <c r="BK346" i="2"/>
  <c r="J346" i="2"/>
  <c r="J102" i="2" s="1"/>
  <c r="BK967" i="2"/>
  <c r="J967" i="2" s="1"/>
  <c r="J123" i="2" s="1"/>
  <c r="BK950" i="2"/>
  <c r="J950" i="2" s="1"/>
  <c r="J120" i="2" s="1"/>
  <c r="BK791" i="2"/>
  <c r="J791" i="2" s="1"/>
  <c r="J114" i="2" s="1"/>
  <c r="BK962" i="2"/>
  <c r="J962" i="2" s="1"/>
  <c r="J122" i="2" s="1"/>
  <c r="J350" i="2"/>
  <c r="J104" i="2" s="1"/>
  <c r="F115" i="3"/>
  <c r="BE141" i="3"/>
  <c r="BE145" i="3"/>
  <c r="BE149" i="3"/>
  <c r="BE121" i="3"/>
  <c r="J89" i="3"/>
  <c r="BE175" i="3"/>
  <c r="BE167" i="3"/>
  <c r="BE179" i="3"/>
  <c r="E108" i="3"/>
  <c r="BE137" i="3"/>
  <c r="BE171" i="3"/>
  <c r="BE212" i="2"/>
  <c r="BE279" i="2"/>
  <c r="BE453" i="2"/>
  <c r="BE522" i="2"/>
  <c r="BE549" i="2"/>
  <c r="BE572" i="2"/>
  <c r="BE585" i="2"/>
  <c r="BE645" i="2"/>
  <c r="BE693" i="2"/>
  <c r="BE714" i="2"/>
  <c r="BE729" i="2"/>
  <c r="BE732" i="2"/>
  <c r="BE769" i="2"/>
  <c r="BE799" i="2"/>
  <c r="BE846" i="2"/>
  <c r="BE927" i="2"/>
  <c r="BE951" i="2"/>
  <c r="BE290" i="2"/>
  <c r="BE342" i="2"/>
  <c r="BE444" i="2"/>
  <c r="BE509" i="2"/>
  <c r="BE538" i="2"/>
  <c r="BE614" i="2"/>
  <c r="BE720" i="2"/>
  <c r="BE757" i="2"/>
  <c r="BE760" i="2"/>
  <c r="BE824" i="2"/>
  <c r="BE827" i="2"/>
  <c r="BE841" i="2"/>
  <c r="BE863" i="2"/>
  <c r="J89" i="2"/>
  <c r="BE146" i="2"/>
  <c r="BE176" i="2"/>
  <c r="BE294" i="2"/>
  <c r="BE308" i="2"/>
  <c r="BE317" i="2"/>
  <c r="BE393" i="2"/>
  <c r="BE396" i="2"/>
  <c r="BE545" i="2"/>
  <c r="BE560" i="2"/>
  <c r="BE563" i="2"/>
  <c r="BE632" i="2"/>
  <c r="BE641" i="2"/>
  <c r="BE704" i="2"/>
  <c r="BE236" i="2"/>
  <c r="BE251" i="2"/>
  <c r="BE258" i="2"/>
  <c r="BE270" i="2"/>
  <c r="BE284" i="2"/>
  <c r="BE321" i="2"/>
  <c r="BE363" i="2"/>
  <c r="BE366" i="2"/>
  <c r="BE376" i="2"/>
  <c r="BE441" i="2"/>
  <c r="BE472" i="2"/>
  <c r="BE488" i="2"/>
  <c r="BE505" i="2"/>
  <c r="BE541" i="2"/>
  <c r="BE575" i="2"/>
  <c r="BE589" i="2"/>
  <c r="BE600" i="2"/>
  <c r="BE607" i="2"/>
  <c r="BE625" i="2"/>
  <c r="BE648" i="2"/>
  <c r="BE789" i="2"/>
  <c r="BE905" i="2"/>
  <c r="E133" i="2"/>
  <c r="BE169" i="2"/>
  <c r="BE400" i="2"/>
  <c r="BE460" i="2"/>
  <c r="BE462" i="2"/>
  <c r="BE598" i="2"/>
  <c r="BE629" i="2"/>
  <c r="BE786" i="2"/>
  <c r="BE792" i="2"/>
  <c r="BE820" i="2"/>
  <c r="F140" i="2"/>
  <c r="BE150" i="2"/>
  <c r="BE152" i="2"/>
  <c r="BE161" i="2"/>
  <c r="BE266" i="2"/>
  <c r="BE288" i="2"/>
  <c r="BE297" i="2"/>
  <c r="BE340" i="2"/>
  <c r="BE347" i="2"/>
  <c r="BE351" i="2"/>
  <c r="BE373" i="2"/>
  <c r="BE381" i="2"/>
  <c r="BE420" i="2"/>
  <c r="BE423" i="2"/>
  <c r="BE432" i="2"/>
  <c r="BE448" i="2"/>
  <c r="BE470" i="2"/>
  <c r="BE525" i="2"/>
  <c r="BE711" i="2"/>
  <c r="BE810" i="2"/>
  <c r="BE874" i="2"/>
  <c r="BE877" i="2"/>
  <c r="BE902" i="2"/>
  <c r="BE922" i="2"/>
  <c r="BE183" i="2"/>
  <c r="BE191" i="2"/>
  <c r="BE196" i="2"/>
  <c r="BE205" i="2"/>
  <c r="BE229" i="2"/>
  <c r="BE338" i="2"/>
  <c r="BE355" i="2"/>
  <c r="BE481" i="2"/>
  <c r="BE495" i="2"/>
  <c r="BE498" i="2"/>
  <c r="BE579" i="2"/>
  <c r="BE583" i="2"/>
  <c r="BE668" i="2"/>
  <c r="BE682" i="2"/>
  <c r="BE741" i="2"/>
  <c r="BE773" i="2"/>
  <c r="BE813" i="2"/>
  <c r="BE816" i="2"/>
  <c r="BE834" i="2"/>
  <c r="BE944" i="2"/>
  <c r="BE954" i="2"/>
  <c r="BE958" i="2"/>
  <c r="BE963" i="2"/>
  <c r="BE968" i="2"/>
  <c r="BE219" i="2"/>
  <c r="BE244" i="2"/>
  <c r="BE328" i="2"/>
  <c r="BE344" i="2"/>
  <c r="BE358" i="2"/>
  <c r="BE384" i="2"/>
  <c r="BE391" i="2"/>
  <c r="BE405" i="2"/>
  <c r="BE414" i="2"/>
  <c r="BE478" i="2"/>
  <c r="BE591" i="2"/>
  <c r="BE618" i="2"/>
  <c r="BE652" i="2"/>
  <c r="BE659" i="2"/>
  <c r="BE671" i="2"/>
  <c r="BE723" i="2"/>
  <c r="BE837" i="2"/>
  <c r="F35" i="2"/>
  <c r="BB95" i="1" s="1"/>
  <c r="F37" i="2"/>
  <c r="BD95" i="1" s="1"/>
  <c r="F34" i="3"/>
  <c r="BA96" i="1"/>
  <c r="F37" i="3"/>
  <c r="BD96" i="1" s="1"/>
  <c r="F34" i="2"/>
  <c r="BA95" i="1" s="1"/>
  <c r="J34" i="2"/>
  <c r="AW95" i="1" s="1"/>
  <c r="F36" i="2"/>
  <c r="BC95" i="1" s="1"/>
  <c r="F36" i="3"/>
  <c r="BC96" i="1" s="1"/>
  <c r="F35" i="3"/>
  <c r="BB96" i="1" s="1"/>
  <c r="J34" i="3"/>
  <c r="AW96" i="1" s="1"/>
  <c r="T144" i="2" l="1"/>
  <c r="BK949" i="2"/>
  <c r="J949" i="2" s="1"/>
  <c r="J119" i="2" s="1"/>
  <c r="BK144" i="2"/>
  <c r="J144" i="2" s="1"/>
  <c r="J97" i="2" s="1"/>
  <c r="R144" i="2"/>
  <c r="T349" i="2"/>
  <c r="T143" i="2" s="1"/>
  <c r="P144" i="2"/>
  <c r="P349" i="2"/>
  <c r="R349" i="2"/>
  <c r="BK349" i="2"/>
  <c r="J349" i="2" s="1"/>
  <c r="J103" i="2" s="1"/>
  <c r="BK119" i="3"/>
  <c r="J119" i="3" s="1"/>
  <c r="J97" i="3" s="1"/>
  <c r="J33" i="2"/>
  <c r="AV95" i="1" s="1"/>
  <c r="AT95" i="1" s="1"/>
  <c r="F33" i="2"/>
  <c r="AZ95" i="1" s="1"/>
  <c r="BA94" i="1"/>
  <c r="W30" i="1" s="1"/>
  <c r="BC94" i="1"/>
  <c r="W32" i="1"/>
  <c r="BD94" i="1"/>
  <c r="W33" i="1" s="1"/>
  <c r="F33" i="3"/>
  <c r="AZ96" i="1" s="1"/>
  <c r="BB94" i="1"/>
  <c r="AX94" i="1" s="1"/>
  <c r="J33" i="3"/>
  <c r="AV96" i="1"/>
  <c r="AT96" i="1" s="1"/>
  <c r="P143" i="2" l="1"/>
  <c r="AU95" i="1" s="1"/>
  <c r="AU94" i="1" s="1"/>
  <c r="R143" i="2"/>
  <c r="BK143" i="2"/>
  <c r="J143" i="2" s="1"/>
  <c r="BK118" i="3"/>
  <c r="J118" i="3" s="1"/>
  <c r="J96" i="3" s="1"/>
  <c r="AZ94" i="1"/>
  <c r="W29" i="1" s="1"/>
  <c r="AW94" i="1"/>
  <c r="AK30" i="1" s="1"/>
  <c r="AY94" i="1"/>
  <c r="W31" i="1"/>
  <c r="J30" i="2" l="1"/>
  <c r="AG95" i="1" s="1"/>
  <c r="AN95" i="1" s="1"/>
  <c r="J96" i="2"/>
  <c r="AV94" i="1"/>
  <c r="AK29" i="1" s="1"/>
  <c r="J30" i="3"/>
  <c r="AG96" i="1" s="1"/>
  <c r="J39" i="2" l="1"/>
  <c r="J39" i="3"/>
  <c r="AN96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<sst xmlns="http://schemas.openxmlformats.org/spreadsheetml/2006/main" count="9483" uniqueCount="1287">
  <si>
    <t>Export Komplet</t>
  </si>
  <si>
    <t/>
  </si>
  <si>
    <t>2.0</t>
  </si>
  <si>
    <t>ZAMOK</t>
  </si>
  <si>
    <t>False</t>
  </si>
  <si>
    <t>{7626d718-9a3e-484a-8466-62f9ffd0a298}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</si>
  <si>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</si>
  <si>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</si>
  <si>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</si>
  <si>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</si>
  <si>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</si>
  <si>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</si>
  <si>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</si>
  <si>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</si>
  <si>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</si>
  <si>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</si>
  <si>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</si>
  <si>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Komenského 68 – rekonstrukce žákovských šaten</t>
  </si>
  <si>
    <t>KSO:</t>
  </si>
  <si>
    <t>CC-CZ:</t>
  </si>
  <si>
    <t>Místo:</t>
  </si>
  <si>
    <t xml:space="preserve"> </t>
  </si>
  <si>
    <t>Datum:</t>
  </si>
  <si>
    <t>20. 8. 2024</t>
  </si>
  <si>
    <t>Zadavatel:</t>
  </si>
  <si>
    <t>IČ:</t>
  </si>
  <si>
    <t>00298212</t>
  </si>
  <si>
    <t>Město Nový Jičín</t>
  </si>
  <si>
    <t>DIČ:</t>
  </si>
  <si>
    <t>Uchazeč:</t>
  </si>
  <si>
    <t>Vyplň údaj</t>
  </si>
  <si>
    <t>Projektant:</t>
  </si>
  <si>
    <t>25353772</t>
  </si>
  <si>
    <t>RUSTICUS, s. r. o.</t>
  </si>
  <si>
    <t>CZ25353772</t>
  </si>
  <si>
    <t>True</t>
  </si>
  <si>
    <t>Zpracovatel:</t>
  </si>
  <si>
    <t>Ing. arch. Pavel Pazdziora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</si>
  <si>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</si>
  <si>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</si>
  <si>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</si>
  <si>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</si>
  <si>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</si>
  <si>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</si>
  <si>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</si>
  <si>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</si>
  <si>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</si>
  <si>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</si>
  <si>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</si>
  <si>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</si>
  <si>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</si>
  <si>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</si>
  <si>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</si>
  <si>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</si>
  <si>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</si>
  <si>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</si>
  <si>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</si>
  <si>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</si>
  <si>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</si>
  <si>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</si>
  <si>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</si>
  <si>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</si>
  <si>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</si>
  <si>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</si>
  <si>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</si>
  <si>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</si>
  <si>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</si>
  <si>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</si>
  <si>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</si>
  <si>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</si>
  <si>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</si>
  <si>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</si>
  <si>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</si>
  <si>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</si>
  <si>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</si>
  <si>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</si>
  <si>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</si>
  <si>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</si>
  <si>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</si>
  <si>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</si>
  <si>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</si>
  <si>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</si>
  <si>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</si>
  <si>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</si>
  <si>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</si>
  <si>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</si>
  <si>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</si>
  <si>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</si>
  <si>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{c56b21dd-3001-4ec9-bf23-87f543a1cc05}</t>
  </si>
  <si>
    <t>2</t>
  </si>
  <si>
    <t>02</t>
  </si>
  <si>
    <t>Interiér</t>
  </si>
  <si>
    <t>{ae0207ee-d3ed-4aa2-8167-ba2e6f9553ee}</t>
  </si>
  <si>
    <t>FP01</t>
  </si>
  <si>
    <t>Plocha podlahy MČ 022</t>
  </si>
  <si>
    <t>m2</t>
  </si>
  <si>
    <t>48,96</t>
  </si>
  <si>
    <t>3</t>
  </si>
  <si>
    <t>FP02</t>
  </si>
  <si>
    <t>Obvod MČ 022</t>
  </si>
  <si>
    <t>m</t>
  </si>
  <si>
    <t>29,4</t>
  </si>
  <si>
    <t>KRYCÍ LIST SOUPISU PRACÍ</t>
  </si>
  <si>
    <t>FS01</t>
  </si>
  <si>
    <t>Plocha stěn MČ 124</t>
  </si>
  <si>
    <t>111,8</t>
  </si>
  <si>
    <t>FP03</t>
  </si>
  <si>
    <t>Plocha podlah - PVC</t>
  </si>
  <si>
    <t>47,31</t>
  </si>
  <si>
    <t>FP04</t>
  </si>
  <si>
    <t>Obvod místnosti - PVC odvětrávací lišta</t>
  </si>
  <si>
    <t>FS02</t>
  </si>
  <si>
    <t>Plocha stěn MČ 022</t>
  </si>
  <si>
    <t>62,3</t>
  </si>
  <si>
    <t>Objekt:</t>
  </si>
  <si>
    <t>FP05</t>
  </si>
  <si>
    <t>Plocha stropu MČ 022</t>
  </si>
  <si>
    <t>49,275</t>
  </si>
  <si>
    <t>01 - Stavební část</t>
  </si>
  <si>
    <t>FS03</t>
  </si>
  <si>
    <t>Plocha sanace stěn s hydroizolací - MČ 022</t>
  </si>
  <si>
    <t>13,143</t>
  </si>
  <si>
    <t>FP06</t>
  </si>
  <si>
    <t>Plocha stropu MČ 124</t>
  </si>
  <si>
    <t>35,75</t>
  </si>
  <si>
    <t>FP07</t>
  </si>
  <si>
    <t>Plocha podlahy MČ 124</t>
  </si>
  <si>
    <t>FP08</t>
  </si>
  <si>
    <t>Plocha podlahy / stropu MČ 023</t>
  </si>
  <si>
    <t>120,67</t>
  </si>
  <si>
    <t>FP09</t>
  </si>
  <si>
    <t xml:space="preserve">Obvod MČ 124 </t>
  </si>
  <si>
    <t>40,1</t>
  </si>
  <si>
    <t>FP10</t>
  </si>
  <si>
    <t>Obvod MČ 023</t>
  </si>
  <si>
    <t>53,6</t>
  </si>
  <si>
    <t>FS04</t>
  </si>
  <si>
    <t>Plocha obkladu stěn z  LTD - MČ 023</t>
  </si>
  <si>
    <t>59,4</t>
  </si>
  <si>
    <t>FS05</t>
  </si>
  <si>
    <t>Plocha obkladu sloupů z  LTD - MČ 023</t>
  </si>
  <si>
    <t>9,8</t>
  </si>
  <si>
    <t>FT01</t>
  </si>
  <si>
    <t>Délka potrubí vodorovného - MČ 023</t>
  </si>
  <si>
    <t>31</t>
  </si>
  <si>
    <t>FT02</t>
  </si>
  <si>
    <t>Délka potrubí svislého - MČ 023</t>
  </si>
  <si>
    <t>FS06</t>
  </si>
  <si>
    <t>Plocha stěn vč. obkladu - MČ 023</t>
  </si>
  <si>
    <t>175,6</t>
  </si>
  <si>
    <t>FT03</t>
  </si>
  <si>
    <t>Plocha vodorovná SDK zakrytování MČ 023</t>
  </si>
  <si>
    <t>14,8</t>
  </si>
  <si>
    <t>FT04</t>
  </si>
  <si>
    <t>Plocha svislá SDK zakrytování MČ 023</t>
  </si>
  <si>
    <t>14,67</t>
  </si>
  <si>
    <t>FP11</t>
  </si>
  <si>
    <t>Plocha podlahy / stropu MČ 052 - celkem</t>
  </si>
  <si>
    <t>149,21</t>
  </si>
  <si>
    <t>FP12</t>
  </si>
  <si>
    <t>Plocha podlahy MČ 052 - pouze teraco</t>
  </si>
  <si>
    <t>88</t>
  </si>
  <si>
    <t>FP13</t>
  </si>
  <si>
    <t>Obvod MČ 052</t>
  </si>
  <si>
    <t>65,7</t>
  </si>
  <si>
    <t>FS07</t>
  </si>
  <si>
    <t>Plocha stěn pro sanační systém - MČ 052</t>
  </si>
  <si>
    <t>23,59</t>
  </si>
  <si>
    <t>FP14</t>
  </si>
  <si>
    <t>Plocha podlahy pro sanaci hydroizolace - MČ 052</t>
  </si>
  <si>
    <t>6,82</t>
  </si>
  <si>
    <t>FP15</t>
  </si>
  <si>
    <t>Plocha schodů - MČ 052</t>
  </si>
  <si>
    <t>0,78</t>
  </si>
  <si>
    <t>FS08</t>
  </si>
  <si>
    <t>Plocha stěn celkem - MČ 052</t>
  </si>
  <si>
    <t>172,4</t>
  </si>
  <si>
    <t>FS09</t>
  </si>
  <si>
    <t>Plocha obkladu stěn z  LTD - MČ 052</t>
  </si>
  <si>
    <t>57,9</t>
  </si>
  <si>
    <t>FS10</t>
  </si>
  <si>
    <t>Plocha obkladu sloupů z  LTD - MČ 052</t>
  </si>
  <si>
    <t>25,4</t>
  </si>
  <si>
    <t>FS11</t>
  </si>
  <si>
    <t>Příčka pro osazení dveří - MČ 052</t>
  </si>
  <si>
    <t>1,656</t>
  </si>
  <si>
    <t>FT05</t>
  </si>
  <si>
    <t>Plocha vodorovná SDK zakrytování MČ 052</t>
  </si>
  <si>
    <t>4,32</t>
  </si>
  <si>
    <t>FT06</t>
  </si>
  <si>
    <t>Plocha svislá SDK zakrytování MČ 052</t>
  </si>
  <si>
    <t>5,76</t>
  </si>
  <si>
    <t>FS12</t>
  </si>
  <si>
    <t>Plocha nových zárubní</t>
  </si>
  <si>
    <t>2,52</t>
  </si>
  <si>
    <t>FS13</t>
  </si>
  <si>
    <t>Plocha sanace stěn s hydroizolací - MČ 052</t>
  </si>
  <si>
    <t>7,273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</si>
  <si>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</si>
  <si>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</si>
  <si>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</si>
  <si>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</si>
  <si>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</si>
  <si>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</si>
  <si>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</si>
  <si>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</si>
  <si>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</si>
  <si>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</si>
  <si>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</si>
  <si>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</si>
  <si>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</si>
  <si>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</si>
  <si>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</si>
  <si>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</si>
  <si>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</si>
  <si>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</si>
  <si>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</si>
  <si>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</si>
  <si>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</si>
  <si>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</si>
  <si>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</si>
  <si>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775 - Podlahy skládané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</si>
  <si>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</si>
  <si>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</si>
  <si>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</si>
  <si>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</si>
  <si>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</si>
  <si>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</si>
  <si>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</si>
  <si>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</si>
  <si>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</si>
  <si>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</si>
  <si>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</si>
  <si>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</si>
  <si>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</si>
  <si>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</si>
  <si>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</si>
  <si>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</si>
  <si>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</si>
  <si>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</si>
  <si>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</si>
  <si>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</si>
  <si>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</si>
  <si>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</si>
  <si>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</si>
  <si>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</si>
  <si>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</si>
  <si>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130</t>
  </si>
  <si>
    <t>K</t>
  </si>
  <si>
    <t>317121101</t>
  </si>
  <si>
    <t>Montáž prefabrikovaných překladů délky do 1500 mm</t>
  </si>
  <si>
    <t>kus</t>
  </si>
  <si>
    <t>4</t>
  </si>
  <si>
    <t>-1367041223</t>
  </si>
  <si>
    <t>PP</t>
  </si>
  <si>
    <t>VV</t>
  </si>
  <si>
    <t xml:space="preserve">"052.N06 - zazdívka otvoru pro osazení dveří </t>
  </si>
  <si>
    <t>131</t>
  </si>
  <si>
    <t>M</t>
  </si>
  <si>
    <t>59321101</t>
  </si>
  <si>
    <t>překlad železobetonový RZP vylehčený 1490x140x140mm</t>
  </si>
  <si>
    <t>8</t>
  </si>
  <si>
    <t>1842734228</t>
  </si>
  <si>
    <t>48</t>
  </si>
  <si>
    <t>319202114</t>
  </si>
  <si>
    <t>Dodatečná izolace zdiva tl přes 450 do 600 mm nízkotlakou injektáží silikonovou mikroemulzí</t>
  </si>
  <si>
    <t>-1744837230</t>
  </si>
  <si>
    <t>Dodatečná izolace zdiva injektáží nízkotlakou metodou silikonovou mikroemulzí, tloušťka zdiva přes 450 do 600 mm</t>
  </si>
  <si>
    <t>"022.N05 - liniová injektáž vodorovná a svislá</t>
  </si>
  <si>
    <t>2*6,75</t>
  </si>
  <si>
    <t>2*0,8</t>
  </si>
  <si>
    <t>"052.N03 - liniová injektáž vodorovná a svislá</t>
  </si>
  <si>
    <t>3,91</t>
  </si>
  <si>
    <t>0,6</t>
  </si>
  <si>
    <t>Součet</t>
  </si>
  <si>
    <t>49</t>
  </si>
  <si>
    <t>319202115</t>
  </si>
  <si>
    <t>Dodatečná izolace zdiva tl přes 600 do 900 mm nízkotlakou injektáží silikonovou mikroemulzí</t>
  </si>
  <si>
    <t>147842750</t>
  </si>
  <si>
    <t>Dodatečná izolace zdiva injektáží nízkotlakou metodou silikonovou mikroemulzí, tloušťka zdiva přes 600 do 900 mm</t>
  </si>
  <si>
    <t>"022.N05 - liniová injektáž</t>
  </si>
  <si>
    <t>3,01+4,72+7,14</t>
  </si>
  <si>
    <t>9,84</t>
  </si>
  <si>
    <t>0,65</t>
  </si>
  <si>
    <t>50</t>
  </si>
  <si>
    <t>319202212</t>
  </si>
  <si>
    <t>Dodatečná izolace zdiva tl přes 150 do 300 mm beztlakou injektáží silikonovou mikroemulzí</t>
  </si>
  <si>
    <t>642186664</t>
  </si>
  <si>
    <t>Dodatečná izolace zdiva injektáží beztlakovou infuzí silikonovou mikroemulzí, tloušťka zdiva přes 150 do 300 mm</t>
  </si>
  <si>
    <t>"022.N05 - plošná injektáž 53 ks/m2</t>
  </si>
  <si>
    <t>7,14*5</t>
  </si>
  <si>
    <t>"052.N03 - plošná injektáž 53 ks/m2</t>
  </si>
  <si>
    <t>9,84*4</t>
  </si>
  <si>
    <t>52</t>
  </si>
  <si>
    <t>319211.1</t>
  </si>
  <si>
    <t>Vytmelení zdiva těsnicí maltou, spotřeba do 10 kg/m2</t>
  </si>
  <si>
    <t>-295868864</t>
  </si>
  <si>
    <t>Vyvrtání otvorů (10 ks/m zdi), vyčištění vrtu od hrubých nečistot, osazení pakrů, nízkotlaká injektáž do 10 bar. Vč. dodávky injektážní hmoty.</t>
  </si>
  <si>
    <t>"022.N05 - fabion podél stěn pro navázání hydroizolace z vodorovné na svislou</t>
  </si>
  <si>
    <t>"052.N03 - fabion podél stěn pro navázání hydroizolace z vodorovné na svislou</t>
  </si>
  <si>
    <t>9,84+3,91</t>
  </si>
  <si>
    <t>51</t>
  </si>
  <si>
    <t>319211.2</t>
  </si>
  <si>
    <t>Provedení nízkotlaké injektáže</t>
  </si>
  <si>
    <t>-2130126948</t>
  </si>
  <si>
    <t>"022.N05 - předinjektáž vyplnění dutin zdiva</t>
  </si>
  <si>
    <t>0,3*(15,1+14,87+35,7)</t>
  </si>
  <si>
    <t>"052.N03 - předinjektáž vyplnění dutin zdiva</t>
  </si>
  <si>
    <t>9,84*0,6</t>
  </si>
  <si>
    <t>3,91*0,35</t>
  </si>
  <si>
    <t>111</t>
  </si>
  <si>
    <t>342241112</t>
  </si>
  <si>
    <t>Příčky z cihel plných lícových P 60 dl 290 mm pevnosti na MVC včetně spárování tl 140 mm</t>
  </si>
  <si>
    <t>-1995854436</t>
  </si>
  <si>
    <t>Příčky nebo přizdívky jednoduché z cihel nebo příčkovek pálených na maltu MVC nebo MC lícových, včetně spárování dl. 290 mm (český formát 290x140x65 mm) plných, tl. 140 mm</t>
  </si>
  <si>
    <t>"052.N06 - zazdívka otvoru pro osazení dveří</t>
  </si>
  <si>
    <t>6</t>
  </si>
  <si>
    <t>Úpravy povrchů, podlahy a osazování výplní</t>
  </si>
  <si>
    <t>47</t>
  </si>
  <si>
    <t>611315421</t>
  </si>
  <si>
    <t>Oprava vnitřní vápenné štukové omítky tl jádrové omítky do 20 mm a tl štuku do 3 mm stropů v rozsahu plochy do 10 %</t>
  </si>
  <si>
    <t>-2058674144</t>
  </si>
  <si>
    <t>Oprava vápenné omítky vnitřních ploch štukové dvouvrstvé, tl. jádrové omítky do 20 mm a tl. štuku do 3 mm stropů, v rozsahu opravované plochy do 10%</t>
  </si>
  <si>
    <t>"022.N04 - oprava omítky stropu po vybourání kójí</t>
  </si>
  <si>
    <t>"023.N03  - oprava omítky stropu po vybourání kójí</t>
  </si>
  <si>
    <t>"052.N04 - oprava omítky stropu po vybourání kójí</t>
  </si>
  <si>
    <t>54</t>
  </si>
  <si>
    <t>612131151</t>
  </si>
  <si>
    <t>Sanační postřik vnitřních stěn nanášený celoplošně ručně</t>
  </si>
  <si>
    <t>-771276272</t>
  </si>
  <si>
    <t>Sanační postřik vnitřních omítaných ploch vápenocementový nanášený ručně celoplošně stěn</t>
  </si>
  <si>
    <t>"022.N05 - sanační omítky</t>
  </si>
  <si>
    <t>"052.N03 - sanační omítky</t>
  </si>
  <si>
    <t>20</t>
  </si>
  <si>
    <t>612315421</t>
  </si>
  <si>
    <t>Oprava vnitřní vápenné štukové omítky stěn tl jádrové omítky do 20 mm a tl štuku do 3 mm v rozsahu plochy do 10 %</t>
  </si>
  <si>
    <t>489521128</t>
  </si>
  <si>
    <t>Oprava vápenné omítky vnitřních ploch štukové dvouvrstvé, tl. jádrové omítky do 20 mm a tl. štuku do 3 mm stěn, v rozsahu opravované plochy do 10%</t>
  </si>
  <si>
    <t>"023.N03 -  oprava vnitřní omítky stěn</t>
  </si>
  <si>
    <t>"124.N05 - oprava vnitřní omítky stěn</t>
  </si>
  <si>
    <t>110</t>
  </si>
  <si>
    <t>612315422</t>
  </si>
  <si>
    <t>Oprava vnitřní vápenné štukové omítky stěn tl jádrové omítky do 20 mm a tl štuku do 3 mm v rozsahu plochy přes 10 do 30 %</t>
  </si>
  <si>
    <t>971065743</t>
  </si>
  <si>
    <t>Oprava vápenné omítky vnitřních ploch štukové dvouvrstvé, tl. jádrové omítky do 20 mm a tl. štuku do 3 mm stěn, v rozsahu opravované plochy přes 10 do 30%</t>
  </si>
  <si>
    <t xml:space="preserve"> "052.N03 - oprava vnitřní omítky stěn</t>
  </si>
  <si>
    <t>"Odpočet sanačního systému MČ 052</t>
  </si>
  <si>
    <t>-1*FS07</t>
  </si>
  <si>
    <t>"Odpočet nového obkladu MČ 052</t>
  </si>
  <si>
    <t>-1*FS09</t>
  </si>
  <si>
    <t>-1*FS10</t>
  </si>
  <si>
    <t>113</t>
  </si>
  <si>
    <t>612321141</t>
  </si>
  <si>
    <t>Vápenocementová omítka štuková dvouvrstvá vnitřních stěn nanášená ručně</t>
  </si>
  <si>
    <t>1103094097</t>
  </si>
  <si>
    <t>Omítka vápenocementová vnitřních ploch nanášená ručně dvouvrstvá, tloušťky jádrové omítky do 10 mm a tloušťky štuku do 3 mm štuková svislých konstrukcí stěn</t>
  </si>
  <si>
    <t xml:space="preserve">023.N06 - osazení nové ocelové dveřní zárubně </t>
  </si>
  <si>
    <t>2*0,1*(2,1+1,6+2,1)</t>
  </si>
  <si>
    <t>2*FS11</t>
  </si>
  <si>
    <t>55</t>
  </si>
  <si>
    <t>612324111</t>
  </si>
  <si>
    <t>Sanační omítka podkladní vnitřních stěn nanášená ručně</t>
  </si>
  <si>
    <t>-1056152724</t>
  </si>
  <si>
    <t>Omítka sanační vnitřních ploch podkladní (vyrovnávací) tloušťky do 10 mm nanášená ručně svislých konstrukcí stěn</t>
  </si>
  <si>
    <t>"022.N05 - sanační omítky - podhoz</t>
  </si>
  <si>
    <t>FP02*0,3</t>
  </si>
  <si>
    <t>"052.N03 - sanační omítky - podhoz</t>
  </si>
  <si>
    <t>56</t>
  </si>
  <si>
    <t>612325131</t>
  </si>
  <si>
    <t>Omítka sanační jádrová vnitřních stěn nanášená ručně</t>
  </si>
  <si>
    <t>-71773907</t>
  </si>
  <si>
    <t>Omítka sanační vnitřních ploch jádrová tloušťky do 15 mm nanášená ručně svislých konstrukcí stěn</t>
  </si>
  <si>
    <t>57</t>
  </si>
  <si>
    <t>612328131</t>
  </si>
  <si>
    <t>Sanační štuk vnitřních stěn tloušťky do 3 mm</t>
  </si>
  <si>
    <t>-1770843831</t>
  </si>
  <si>
    <t>Sanační štuk vnitřních ploch tloušťky do 3 mm svislých konstrukcí stěn</t>
  </si>
  <si>
    <t>53</t>
  </si>
  <si>
    <t>619325131</t>
  </si>
  <si>
    <t>Vytažení vápenocementových fabionů, hran nebo koutů</t>
  </si>
  <si>
    <t>-1646840673</t>
  </si>
  <si>
    <t>Vytažení fabionů, hran a koutů při opravách vápenocementových omítek (s dodáním hmot) jakékoliv délky</t>
  </si>
  <si>
    <t>"022.N05</t>
  </si>
  <si>
    <t>"052.N03</t>
  </si>
  <si>
    <t>103</t>
  </si>
  <si>
    <t>631311115</t>
  </si>
  <si>
    <t>Mazanina tl přes 50 do 80 mm z betonu prostého bez zvýšených nároků na prostředí tř. C 20/25</t>
  </si>
  <si>
    <t>m3</t>
  </si>
  <si>
    <t>2080470911</t>
  </si>
  <si>
    <t>Mazanina z betonu prostého bez zvýšených nároků na prostředí tl. přes 50 do 80 mm tř. C 20/25</t>
  </si>
  <si>
    <t>"052.N01b - nová podlaha v ploše sanace</t>
  </si>
  <si>
    <t>FP14*0,06</t>
  </si>
  <si>
    <t>75</t>
  </si>
  <si>
    <t>632450131</t>
  </si>
  <si>
    <t>Vyrovnávací cementový potěr tl přes 10 do 20 mm ze suchých směsí provedený v ploše</t>
  </si>
  <si>
    <t>-1810756588</t>
  </si>
  <si>
    <t>Potěr cementový vyrovnávací ze suchých směsí v ploše o průměrné (střední) tl. od 10 do 20 mm</t>
  </si>
  <si>
    <t>"023.N01 - nová podlaha</t>
  </si>
  <si>
    <t>"052.N01a - nová podlaha bez sanace</t>
  </si>
  <si>
    <t>FP11-FP14</t>
  </si>
  <si>
    <t>"124.N01 - nová podlaha</t>
  </si>
  <si>
    <t>9</t>
  </si>
  <si>
    <t>632450132</t>
  </si>
  <si>
    <t>Vyrovnávací cementový potěr tl přes 20 do 30 mm ze suchých směsí provedený v ploše</t>
  </si>
  <si>
    <t>1250372075</t>
  </si>
  <si>
    <t>Potěr cementový vyrovnávací ze suchých směsí v ploše o průměrné (střední) tl. přes 20 do 30 mm</t>
  </si>
  <si>
    <t>"022.N01 - nová podlaha</t>
  </si>
  <si>
    <t>114</t>
  </si>
  <si>
    <t>642945111</t>
  </si>
  <si>
    <t>Osazování protipožárních nebo protiplynových zárubní dveří jednokřídlových do 2,5 m2</t>
  </si>
  <si>
    <t>888471050</t>
  </si>
  <si>
    <t>Osazování ocelových zárubní protipožárních nebo protiplynových dveří do vynechaného otvoru, s obetonováním, dveří jednokřídlových do 2,5 m2</t>
  </si>
  <si>
    <t>"052.N06 - vstupní dveře z chodby</t>
  </si>
  <si>
    <t>115</t>
  </si>
  <si>
    <t>55331564</t>
  </si>
  <si>
    <t>zárubeň jednokřídlá ocelová pro zdění s protipožární úpravou tl stěny 110-150mm rozměru 1100/1970, 2100mm</t>
  </si>
  <si>
    <t>-1864300174</t>
  </si>
  <si>
    <t>84</t>
  </si>
  <si>
    <t>642945112</t>
  </si>
  <si>
    <t>Osazování protipožárních nebo protiplynových zárubní dveří dvoukřídlových přes 2,5 do 6,5 m2</t>
  </si>
  <si>
    <t>-1491471641</t>
  </si>
  <si>
    <t>Osazování ocelových zárubní protipožárních nebo protiplynových dveří do vynechaného otvoru, s obetonováním, dveří dvoukřídlových přes 2,5 do 6,5 m2</t>
  </si>
  <si>
    <t>"023.N06 - vstupní dveře z chodby</t>
  </si>
  <si>
    <t>85</t>
  </si>
  <si>
    <t>55331759</t>
  </si>
  <si>
    <t>zárubeň dvoukřídlá ocelová pro zdění s protipožární úpravou tl stěny 75-100mm rozměru 1450/1970, 2100mm</t>
  </si>
  <si>
    <t>-872290944</t>
  </si>
  <si>
    <t>Ostatní konstrukce a práce, bourání</t>
  </si>
  <si>
    <t>28</t>
  </si>
  <si>
    <t>949101111</t>
  </si>
  <si>
    <t>Lešení pomocné pro objekty pozemních staveb s lešeňovou podlahou v do 1,9 m zatížení do 150 kg/m2</t>
  </si>
  <si>
    <t>1920387512</t>
  </si>
  <si>
    <t>Lešení pomocné pracovní pro objekty pozemních staveb pro zatížení do 150 kg/m2, o výšce lešeňové podlahy do 1,9 m</t>
  </si>
  <si>
    <t>"MČ 022</t>
  </si>
  <si>
    <t>"MČ 023</t>
  </si>
  <si>
    <t>"MČ 052</t>
  </si>
  <si>
    <t>"MČ 124</t>
  </si>
  <si>
    <t>5</t>
  </si>
  <si>
    <t>965042141</t>
  </si>
  <si>
    <t>Bourání podkladů pod dlažby nebo mazanin betonových nebo z litého asfaltu tl do 100 mm pl přes 4 m2</t>
  </si>
  <si>
    <t>778322763</t>
  </si>
  <si>
    <t>Bourání mazanin betonových nebo z litého asfaltu tl. do 100 mm, plochy přes 4 m2</t>
  </si>
  <si>
    <t xml:space="preserve">"022.B01 - nová podlaha </t>
  </si>
  <si>
    <t>FP01*0,02</t>
  </si>
  <si>
    <t xml:space="preserve">"023.B01 - nová podlaha </t>
  </si>
  <si>
    <t>FP08*0,02</t>
  </si>
  <si>
    <t xml:space="preserve">"052.B01 - nová podlaha v místě sanace </t>
  </si>
  <si>
    <t>FP14*0,05</t>
  </si>
  <si>
    <t>102</t>
  </si>
  <si>
    <t>968062456</t>
  </si>
  <si>
    <t>Vybourání dřevěných dveřních zárubní pl přes 2 m2</t>
  </si>
  <si>
    <t>-517169352</t>
  </si>
  <si>
    <t>Vybourání dřevěných rámů oken s křídly, dveřních zárubní, vrat, stěn, ostění nebo obkladů dveřních zárubní, plochy přes 2 m2</t>
  </si>
  <si>
    <t>"052.B06 - stávající vstupní dveře z chodby vč. nadsvětlíku</t>
  </si>
  <si>
    <t>42</t>
  </si>
  <si>
    <t>978013191</t>
  </si>
  <si>
    <t>Otlučení (osekání) vnitřní vápenné nebo vápenocementové omítky stěn v rozsahu přes 50 do 100 %</t>
  </si>
  <si>
    <t>-2115085885</t>
  </si>
  <si>
    <t>Otlučení vápenných nebo vápenocementových omítek vnitřních ploch stěn s vyškrabáním spar, s očištěním zdiva, v rozsahu přes 50 do 100 %</t>
  </si>
  <si>
    <t>"022.B03 - otlučení pro sanační systém</t>
  </si>
  <si>
    <t>"052.B03 - otlučení pro sanační systém</t>
  </si>
  <si>
    <t>101</t>
  </si>
  <si>
    <t>978035127</t>
  </si>
  <si>
    <t>Odstranění tenkovrstvé omítky tl přes 2 mm odsekáním v rozsahu přes 50 do 100 %</t>
  </si>
  <si>
    <t>-289315344</t>
  </si>
  <si>
    <t>Odstranění tenkovrstvých omítek nebo štuku tloušťky přes 2 mm odsekáním, rozsahu přes 50 do 100%</t>
  </si>
  <si>
    <t>"052.B05 - odstranění latexového nátěru se štukem</t>
  </si>
  <si>
    <t>FP13*1,9</t>
  </si>
  <si>
    <t>"Přípočet plochy na sloupech nad v 1,9</t>
  </si>
  <si>
    <t>6*1,54*(2,45-1,9)</t>
  </si>
  <si>
    <t>2*2,42*(2,45-1,9)</t>
  </si>
  <si>
    <t>997</t>
  </si>
  <si>
    <t>Přesun sutě</t>
  </si>
  <si>
    <t>32</t>
  </si>
  <si>
    <t>997013151</t>
  </si>
  <si>
    <t>Vnitrostaveništní doprava suti a vybouraných hmot pro budovy v do 6 m s omezením mechanizace</t>
  </si>
  <si>
    <t>t</t>
  </si>
  <si>
    <t>-960907194</t>
  </si>
  <si>
    <t>Vnitrostaveništní doprava suti a vybouraných hmot vodorovně do 50 m s naložením s omezením mechanizace pro budovy a haly výšky do 6 m</t>
  </si>
  <si>
    <t>33</t>
  </si>
  <si>
    <t>997013501</t>
  </si>
  <si>
    <t>Odvoz suti a vybouraných hmot na skládku nebo meziskládku do 1 km se složením</t>
  </si>
  <si>
    <t>-139090157</t>
  </si>
  <si>
    <t>Odvoz suti a vybouraných hmot na skládku nebo meziskládku  se složením, na vzdálenost do 1 km</t>
  </si>
  <si>
    <t>34</t>
  </si>
  <si>
    <t>997013509</t>
  </si>
  <si>
    <t>Příplatek k odvozu suti a vybouraných hmot na skládku ZKD 1 km přes 1 km</t>
  </si>
  <si>
    <t>-1805946782</t>
  </si>
  <si>
    <t>Odvoz suti a vybouraných hmot na skládku nebo meziskládku  se složením, na vzdálenost Příplatek k ceně za každý další i započatý 1 km přes 1 km</t>
  </si>
  <si>
    <t>36</t>
  </si>
  <si>
    <t>997013631</t>
  </si>
  <si>
    <t>Poplatek za uložení na skládce (skládkovné) stavebního odpadu směsného kód odpadu 17 09 04</t>
  </si>
  <si>
    <t>-1061538700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</si>
  <si>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</si>
  <si>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</si>
  <si>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</si>
  <si>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29</t>
  </si>
  <si>
    <t>998011001</t>
  </si>
  <si>
    <t>Přesun hmot pro budovy zděné v do 6 m</t>
  </si>
  <si>
    <t>1854176773</t>
  </si>
  <si>
    <t>Přesun hmot pro budovy občanské výstavby, bydlení, výrobu a služby s nosnou svislou konstrukcí zděnou z cihel, tvárnic nebo kamene vodorovná dopravní vzdálenost do 100 m základní pro budovy výšky do 6 m</t>
  </si>
  <si>
    <t>PSV</t>
  </si>
  <si>
    <t>Práce a dodávky PSV</t>
  </si>
  <si>
    <t>711</t>
  </si>
  <si>
    <t>Izolace proti vodě, vlhkosti a plynům</t>
  </si>
  <si>
    <t>104</t>
  </si>
  <si>
    <t>711141559</t>
  </si>
  <si>
    <t>Provedení izolace proti zemní vlhkosti pásy přitavením vodorovné NAIP</t>
  </si>
  <si>
    <t>16</t>
  </si>
  <si>
    <t>-760992835</t>
  </si>
  <si>
    <t>Provedení izolace proti zemní vlhkosti pásy přitavením NAIP na ploše vodorovné V</t>
  </si>
  <si>
    <t>105</t>
  </si>
  <si>
    <t>62832001</t>
  </si>
  <si>
    <t>pás asfaltový natavitelný oxidovaný s vložkou ze skleněné rohože typu V60 s jemnozrnným minerálním posypem tl 3,5mm</t>
  </si>
  <si>
    <t>1719365790</t>
  </si>
  <si>
    <t>6,82*1,1655 'Přepočtené koeficientem množství</t>
  </si>
  <si>
    <t>45</t>
  </si>
  <si>
    <t>711191001</t>
  </si>
  <si>
    <t>Provedení adhezního můstku na vodorovné ploše</t>
  </si>
  <si>
    <t>122614363</t>
  </si>
  <si>
    <t>Provedení nátěru adhezního můstku na ploše vodorovné V</t>
  </si>
  <si>
    <t>"022.N01 - nová hydroizolace podlahy</t>
  </si>
  <si>
    <t>46</t>
  </si>
  <si>
    <t>58581220</t>
  </si>
  <si>
    <t>adhezní můstek pod izolační a vyrovnávací lepící hmoty</t>
  </si>
  <si>
    <t>kg</t>
  </si>
  <si>
    <t>140886069</t>
  </si>
  <si>
    <t>48,96*0,12075 'Přepočtené koeficientem množství</t>
  </si>
  <si>
    <t>58</t>
  </si>
  <si>
    <t>711191011</t>
  </si>
  <si>
    <t>Provedení adhezního můstku na svislé ploše</t>
  </si>
  <si>
    <t>-701182982</t>
  </si>
  <si>
    <t>Provedení nátěru adhezního můstku na ploše svislé S</t>
  </si>
  <si>
    <t>"022.N05  - nová hydroizolace stěn</t>
  </si>
  <si>
    <t>"052.N03 - nová hydroizolace stěn</t>
  </si>
  <si>
    <t>59</t>
  </si>
  <si>
    <t>-57730859</t>
  </si>
  <si>
    <t>20,416*0,1265 'Přepočtené koeficientem množství</t>
  </si>
  <si>
    <t>38</t>
  </si>
  <si>
    <t>711191201</t>
  </si>
  <si>
    <t>Provedení izolace proti zemní vlhkosti hydroizolační stěrkou vodorovné na betonu, 2 vrstvy</t>
  </si>
  <si>
    <t>-752173205</t>
  </si>
  <si>
    <t>Provedení izolace proti zemní vlhkosti hydroizolační stěrkou na ploše vodorovné V dvouvrstvá na betonu</t>
  </si>
  <si>
    <t>"022.N01  - nová hydroizolace podlahy</t>
  </si>
  <si>
    <t>40</t>
  </si>
  <si>
    <t>RMM.301411</t>
  </si>
  <si>
    <t>Dvousložková elastická polymerem modifikovaná minerální stěrka</t>
  </si>
  <si>
    <t>-196329949</t>
  </si>
  <si>
    <t>48,96*4 'Přepočtené koeficientem množství</t>
  </si>
  <si>
    <t>60</t>
  </si>
  <si>
    <t>711192202</t>
  </si>
  <si>
    <t>Provedení izolace proti zemní vlhkosti hydroizolační stěrkou svislé na zdivu, 2 vrstvy</t>
  </si>
  <si>
    <t>1960165809</t>
  </si>
  <si>
    <t>Provedení izolace proti zemní vlhkosti hydroizolační stěrkou na ploše svislé S dvouvrstvá na zdivu</t>
  </si>
  <si>
    <t>"022.N05 - nová hydroizolace stěn</t>
  </si>
  <si>
    <t>61</t>
  </si>
  <si>
    <t>24551031</t>
  </si>
  <si>
    <t>stěrka hydroizolační dvousložková cemento-polymerová proti zemní vlhkosti</t>
  </si>
  <si>
    <t>-867196041</t>
  </si>
  <si>
    <t>62</t>
  </si>
  <si>
    <t>998711101</t>
  </si>
  <si>
    <t>Přesun hmot tonážní pro izolace proti vodě, vlhkosti a plynům v objektech v do 6 m</t>
  </si>
  <si>
    <t>-977060438</t>
  </si>
  <si>
    <t>Přesun hmot pro izolace proti vodě, vlhkosti a plynům stanovený z hmotnosti přesunovaného materiálu vodorovná dopravní vzdálenost do 50 m základní v objektech výšky do 6 m</t>
  </si>
  <si>
    <t>713</t>
  </si>
  <si>
    <t>Izolace tepelné</t>
  </si>
  <si>
    <t>73</t>
  </si>
  <si>
    <t>713410813</t>
  </si>
  <si>
    <t>Odstranění izolace tepelné potrubí pásy nebo rohožemi bez úpravy staženými drátem tl přes 50 mm</t>
  </si>
  <si>
    <t>1598498580</t>
  </si>
  <si>
    <t>Odstranění tepelné izolace potrubí a ohybů pásy nebo rohožemi bez povrchové úpravy ovinutými kolem potrubí a staženými ocelovým drátem potrubí, tloušťka izolace přes 50 mm</t>
  </si>
  <si>
    <t>"023.B09 - potrubí ÚT pod stropem</t>
  </si>
  <si>
    <t>74</t>
  </si>
  <si>
    <t>713410823</t>
  </si>
  <si>
    <t>Odstranění izolace tepelné ohybů pásy nebo rohožemi bez úpravy staženými drátem tl přes 50 mm</t>
  </si>
  <si>
    <t>-274047273</t>
  </si>
  <si>
    <t>Odstranění tepelné izolace potrubí a ohybů pásy nebo rohožemi bez povrchové úpravy ovinutými kolem potrubí a staženými ocelovým drátem ohybů, tloušťka izolace přes 50 mm</t>
  </si>
  <si>
    <t>"023.B09  - potrubí ÚT pod stropem</t>
  </si>
  <si>
    <t>733</t>
  </si>
  <si>
    <t>Ústřední vytápění - rozvodné potrubí</t>
  </si>
  <si>
    <t>94</t>
  </si>
  <si>
    <t>733190107</t>
  </si>
  <si>
    <t>Zkouška těsnosti potrubí ocelové závitové DN do 40</t>
  </si>
  <si>
    <t>-1294232639</t>
  </si>
  <si>
    <t>Zkoušky těsnosti potrubí, manžety prostupové z trubek ocelových zkoušky těsnosti potrubí (za provozu) z trubek ocelových závitových DN do 40</t>
  </si>
  <si>
    <t>"022.N07 - zpětná montáž odpojených těles ÚT</t>
  </si>
  <si>
    <t>2*10</t>
  </si>
  <si>
    <t>"023.N10 - zpětná montáž odpojených těles ÚT</t>
  </si>
  <si>
    <t>2*20</t>
  </si>
  <si>
    <t>"052.N09 - zpětná montáž odpojených těles ÚT</t>
  </si>
  <si>
    <t>92</t>
  </si>
  <si>
    <t>733811253</t>
  </si>
  <si>
    <t>Ochrana potrubí ústředního vytápění termoizolačními trubicemi z PE tl přes 20 do 25 mm DN přes 45 do 63 mm</t>
  </si>
  <si>
    <t>-695594108</t>
  </si>
  <si>
    <t>Ochrana potrubí termoizolačními trubicemi z pěnového polyetylenu PE přilepenými v příčných a podélných spojích, tloušťky izolace přes 20 do 25 mm, vnitřního průměru izolace DN přes 45 do 63 mm</t>
  </si>
  <si>
    <t>"023.N09 - nová tepelná izolace potrubí ÚT pod stropem</t>
  </si>
  <si>
    <t>FT01*1,05</t>
  </si>
  <si>
    <t>FT02*1,05</t>
  </si>
  <si>
    <t>125</t>
  </si>
  <si>
    <t>998733201</t>
  </si>
  <si>
    <t>Přesun hmot procentní pro rozvody potrubí v objektech v do 6 m</t>
  </si>
  <si>
    <t>%</t>
  </si>
  <si>
    <t>1903959619</t>
  </si>
  <si>
    <t>Přesun hmot pro rozvody potrubí stanovený procentní sazbou z ceny vodorovná dopravní vzdálenost do 50 m základní v objektech výšky do 6 m</t>
  </si>
  <si>
    <t>735</t>
  </si>
  <si>
    <t>Ústřední vytápění - otopná tělesa</t>
  </si>
  <si>
    <t>96</t>
  </si>
  <si>
    <t>735111810</t>
  </si>
  <si>
    <t>Demontáž otopného tělesa litinového článkového</t>
  </si>
  <si>
    <t>-287453</t>
  </si>
  <si>
    <t>Demontáž otopných těles litinových článkových</t>
  </si>
  <si>
    <t>"022.B07 - demontáž tělesa k uložení a zpětné montáži</t>
  </si>
  <si>
    <t>1,2*0,6</t>
  </si>
  <si>
    <t>"023.B10 - demontáž těles k uložení a zpětné montáži</t>
  </si>
  <si>
    <t>0,7+(3*0,9)</t>
  </si>
  <si>
    <t>"052.B09 - demontáž těles k uložení a zpětné montáži</t>
  </si>
  <si>
    <t>6*1,5*1</t>
  </si>
  <si>
    <t>93</t>
  </si>
  <si>
    <t>735119140</t>
  </si>
  <si>
    <t>Montáž otopného tělesa litinového článkového</t>
  </si>
  <si>
    <t>-1814445020</t>
  </si>
  <si>
    <t>Otopná tělesa litinová montáž těles článkových</t>
  </si>
  <si>
    <t>126</t>
  </si>
  <si>
    <t>998735201</t>
  </si>
  <si>
    <t>Přesun hmot procentní pro otopná tělesa v objektech v do 6 m</t>
  </si>
  <si>
    <t>-377492686</t>
  </si>
  <si>
    <t>Přesun hmot pro otopná tělesa stanovený procentní sazbou (%) z ceny vodorovná dopravní vzdálenost do 50 m základní v objektech výšky do 6 m</t>
  </si>
  <si>
    <t>741</t>
  </si>
  <si>
    <t>Elektroinstalace - silnoproud</t>
  </si>
  <si>
    <t>140</t>
  </si>
  <si>
    <t>741372022</t>
  </si>
  <si>
    <t>Montáž svítidlo LED interiérové přisazené nástěnné hranaté nebo kruhové přes 0,09 do 0,36 m2 se zapojením vodičů</t>
  </si>
  <si>
    <t>-1320864267</t>
  </si>
  <si>
    <t>Montáž svítidel s integrovaným zdrojem LED se zapojením vodičů interiérových přisazených nástěnných hranatých nebo kruhových, plochy přes 0,09 do 0,36 m2</t>
  </si>
  <si>
    <t>023.N14 - Posun stávajícího svítidla</t>
  </si>
  <si>
    <t>139</t>
  </si>
  <si>
    <t>741374823</t>
  </si>
  <si>
    <t>Demontáž osvětlovacího modulového systému zářivkového dl přes 1100 mm se zachováním funkčnosti</t>
  </si>
  <si>
    <t>-1170434048</t>
  </si>
  <si>
    <t>Demontáž svítidel se zachováním funkčnosti interiérových modulového systému zářivkových, délky přes 1100 mm</t>
  </si>
  <si>
    <t>751</t>
  </si>
  <si>
    <t>Vzduchotechnika</t>
  </si>
  <si>
    <t>90</t>
  </si>
  <si>
    <t>751398025</t>
  </si>
  <si>
    <t>Montáž větrací mřížky stěnové přes 0,200 m2</t>
  </si>
  <si>
    <t>1412679816</t>
  </si>
  <si>
    <t>Montáž ostatních zařízení větrací mřížky stěnové, průřezu přes 0,200 m2</t>
  </si>
  <si>
    <t>"023.N08 - výměna stropních mřížek 500/500 mm</t>
  </si>
  <si>
    <t>"052.N08 - výměna stropních mřížek 500/500 mm</t>
  </si>
  <si>
    <t>91</t>
  </si>
  <si>
    <t>42972719</t>
  </si>
  <si>
    <t>výústka komfortní dvouřadá Al 500x500mm</t>
  </si>
  <si>
    <t>-1862269519</t>
  </si>
  <si>
    <t>145</t>
  </si>
  <si>
    <t>751398031</t>
  </si>
  <si>
    <t>Montáž ventilační mřížky do dveří nebo desek do 0,040 m2</t>
  </si>
  <si>
    <t>-297763716</t>
  </si>
  <si>
    <t>Montáž ostatních zařízení ventilační mřížky do dveří nebo desek, průřezu do 0,040 m2</t>
  </si>
  <si>
    <t>"052.N05 - větrací mřížky do okladu na straně sanace</t>
  </si>
  <si>
    <t>"Spodní řada</t>
  </si>
  <si>
    <t>"Vrchní řada</t>
  </si>
  <si>
    <t>146</t>
  </si>
  <si>
    <t>42972100</t>
  </si>
  <si>
    <t>mřížka větrací do dřeva kovová 60x400mm</t>
  </si>
  <si>
    <t>-1369966451</t>
  </si>
  <si>
    <t>136</t>
  </si>
  <si>
    <t>751572101</t>
  </si>
  <si>
    <t>Uchycení potrubí kruhového pomocí objímky kotvené do betonu D do 100 mm</t>
  </si>
  <si>
    <t>-1509341356</t>
  </si>
  <si>
    <t>Závěs kruhového potrubí pomocí objímky, kotvené do betonu průměru potrubí do 100 mm</t>
  </si>
  <si>
    <t xml:space="preserve">"Dodatečné závěsy potrubí ÚT </t>
  </si>
  <si>
    <t>5*0,4</t>
  </si>
  <si>
    <t>5*0,7</t>
  </si>
  <si>
    <t>127</t>
  </si>
  <si>
    <t>998751201</t>
  </si>
  <si>
    <t>Přesun hmot procentní pro vzduchotechniku v objektech v do 12 m</t>
  </si>
  <si>
    <t>-43290034</t>
  </si>
  <si>
    <t>Přesun hmot pro vzduchotechniku stanovený procentní sazbou (%) z ceny vodorovná dopravní vzdálenost do 50 m základní v objektech výšky do 12 m</t>
  </si>
  <si>
    <t>763</t>
  </si>
  <si>
    <t>Konstrukce suché výstavby</t>
  </si>
  <si>
    <t>98</t>
  </si>
  <si>
    <t>763111321</t>
  </si>
  <si>
    <t>SDK příčka tl 75 mm profil CW+UW 50 desky 1xDF 12,5 s izolací EI 45 Rw do 46 dB</t>
  </si>
  <si>
    <t>696686288</t>
  </si>
  <si>
    <t>Příčka ze sádrokartonových desek s nosnou konstrukcí z jednoduchých ocelových profilů UW, CW jednoduše opláštěná deskou protipožární DF tl. 12,5 mm s izolací, EI 45, příčka tl. 75 mm, profil 50, Rw do 46 dB</t>
  </si>
  <si>
    <t>"023.N11 - zakrytování potrubí ÚT pod stropem</t>
  </si>
  <si>
    <t>"052.N10 - zakrytování potrubí ÚT pod stropem</t>
  </si>
  <si>
    <t>97</t>
  </si>
  <si>
    <t>763131431</t>
  </si>
  <si>
    <t>SDK podhled deska 1xDF 12,5 bez izolace dvouvrstvá spodní kce profil CD+UD REI do 90</t>
  </si>
  <si>
    <t>-1719325062</t>
  </si>
  <si>
    <t>Podhled ze sádrokartonových desek dvouvrstvá zavěšená spodní konstrukce z ocelových profilů CD, UD jednoduše opláštěná deskou protipožární DF, tl. 12,5 mm, bez izolace, REI do 90</t>
  </si>
  <si>
    <t>128</t>
  </si>
  <si>
    <t>998763301</t>
  </si>
  <si>
    <t>Přesun hmot tonážní pro konstrukce montované z desek v objektech v do 6 m</t>
  </si>
  <si>
    <t>569817788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</si>
  <si>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</si>
  <si>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766</t>
  </si>
  <si>
    <t>Konstrukce truhlářské</t>
  </si>
  <si>
    <t>64</t>
  </si>
  <si>
    <t>766411811</t>
  </si>
  <si>
    <t>Demontáž truhlářského obložení stěn z panelů plochy do 1,5 m2</t>
  </si>
  <si>
    <t>-1069800540</t>
  </si>
  <si>
    <t>Demontáž obložení stěn panely, plochy do 1,5 m2</t>
  </si>
  <si>
    <t>"023.B05 - demontáž LTD obkladu stěn</t>
  </si>
  <si>
    <t>"052.B05 - demontáž 2 ks desek ze stěny</t>
  </si>
  <si>
    <t>65</t>
  </si>
  <si>
    <t>766411822</t>
  </si>
  <si>
    <t>Demontáž truhlářského obložení stěn podkladových roštů</t>
  </si>
  <si>
    <t>-28202195</t>
  </si>
  <si>
    <t>Demontáž obložení stěn podkladových roštů</t>
  </si>
  <si>
    <t>"023.B05 - demontáž roštu obkladu stěn</t>
  </si>
  <si>
    <t>76</t>
  </si>
  <si>
    <t>766414243</t>
  </si>
  <si>
    <t>Montáž obložení stěn pl do 5 m2 panely z aglomerovaných desek přes 1,50 m2</t>
  </si>
  <si>
    <t>-1625832046</t>
  </si>
  <si>
    <t>Montáž obložení stěn panely obkladovými plochy do 5 m2 z aglomerovaných desek, plochy přes 1,50 m2</t>
  </si>
  <si>
    <t>"023.N05 - nový obklad stěn z laminované dřevotřísky</t>
  </si>
  <si>
    <t>"052.N05 - nový obklad stěn z laminované dřevotřísky</t>
  </si>
  <si>
    <t>"Odpočet soklu komplet</t>
  </si>
  <si>
    <t>-0,1*FP13</t>
  </si>
  <si>
    <t>"Přípočet soklu sloupů</t>
  </si>
  <si>
    <t>0,1*6*1,54</t>
  </si>
  <si>
    <t>0,1*2,42</t>
  </si>
  <si>
    <t>0,1*2,14</t>
  </si>
  <si>
    <t>77</t>
  </si>
  <si>
    <t>60722283</t>
  </si>
  <si>
    <t>deska dřevotřísková laminovaná 2070x2800mm tl 18mm</t>
  </si>
  <si>
    <t>-535654815</t>
  </si>
  <si>
    <t>112,11*1,1 'Přepočtené koeficientem množství</t>
  </si>
  <si>
    <t>80</t>
  </si>
  <si>
    <t>766417211</t>
  </si>
  <si>
    <t>Montáž podkladového roštu pro obložení stěn</t>
  </si>
  <si>
    <t>1172279847</t>
  </si>
  <si>
    <t>Montáž obložení stěn rošt podkladový</t>
  </si>
  <si>
    <t>"023.N05 - nový obklad stěn</t>
  </si>
  <si>
    <t>FP10*3</t>
  </si>
  <si>
    <t>"Odpočet sloupů</t>
  </si>
  <si>
    <t>-3*2,1*3</t>
  </si>
  <si>
    <t xml:space="preserve">"052.N05 - nový obklad stěn </t>
  </si>
  <si>
    <t>FP13*3</t>
  </si>
  <si>
    <t>-6*1,54*3</t>
  </si>
  <si>
    <t>-1*2,42*3</t>
  </si>
  <si>
    <t>-1*2,14*3</t>
  </si>
  <si>
    <t>81</t>
  </si>
  <si>
    <t>60514105</t>
  </si>
  <si>
    <t>řezivo jehličnaté lať pevnostní třída S10-13 průřez 30x50mm</t>
  </si>
  <si>
    <t>780976571</t>
  </si>
  <si>
    <t>297,6*0,00264 'Přepočtené koeficientem množství</t>
  </si>
  <si>
    <t>66</t>
  </si>
  <si>
    <t>766431811</t>
  </si>
  <si>
    <t>Demontáž truhlářského obložení sloupů a pilířů z panelů plochy do 1,5 m2</t>
  </si>
  <si>
    <t>552188921</t>
  </si>
  <si>
    <t>Demontáž obložení sloupů nebo pilířů panely, plochy do 1,5 m2</t>
  </si>
  <si>
    <t>"023.B05 - demontáž LTD obkladu sloupů</t>
  </si>
  <si>
    <t>67</t>
  </si>
  <si>
    <t>766431822</t>
  </si>
  <si>
    <t>Demontáž truhlářského obložení sloupů a pilířů podkladových roštů</t>
  </si>
  <si>
    <t>-1231436131</t>
  </si>
  <si>
    <t>Demontáž obložení sloupů nebo pilířů podkladových roštů</t>
  </si>
  <si>
    <t>78</t>
  </si>
  <si>
    <t>766434342</t>
  </si>
  <si>
    <t>Montáž obložení sloupů a pilířů pl do 5 m2 panely z aglomerovaných desek přes 0,60 do 1,50 m2</t>
  </si>
  <si>
    <t>-291520419</t>
  </si>
  <si>
    <t>Montáž obložení sloupů nebo pilířů plochy do 5 m2 panely obkladovými z aglomerovaných desek, plochy přes 0,60 do 1,50 m2</t>
  </si>
  <si>
    <t>"023.N05 - nový obklad sloupů z laminované dřevotřísky</t>
  </si>
  <si>
    <t>"052.N05 - nový obklad sloupů z laminované dřevotřísky</t>
  </si>
  <si>
    <t>"Odpočet soklu sloupů</t>
  </si>
  <si>
    <t>-0,1*6*1,54</t>
  </si>
  <si>
    <t>-0,1*1*2,42</t>
  </si>
  <si>
    <t>-0,1*1*2,14</t>
  </si>
  <si>
    <t>79</t>
  </si>
  <si>
    <t>1235122287</t>
  </si>
  <si>
    <t>33,82*1,1 'Přepočtené koeficientem množství</t>
  </si>
  <si>
    <t>82</t>
  </si>
  <si>
    <t>766437311</t>
  </si>
  <si>
    <t>Montáž obložení podkladového roštu pro sloupů a pilířů</t>
  </si>
  <si>
    <t>-37941152</t>
  </si>
  <si>
    <t>Montáž obložení sloupů nebo pilířů rošt podkladový</t>
  </si>
  <si>
    <t xml:space="preserve">"023.N05 - nový obklad sloupů </t>
  </si>
  <si>
    <t>3*2,1*3</t>
  </si>
  <si>
    <t>"052.N05 - nový obklad sloupů</t>
  </si>
  <si>
    <t>6*1,54*3</t>
  </si>
  <si>
    <t>1*2,42*3</t>
  </si>
  <si>
    <t>1*2,14*3</t>
  </si>
  <si>
    <t>83</t>
  </si>
  <si>
    <t>-2132708218</t>
  </si>
  <si>
    <t>60,3*0,00264 'Přepočtené koeficientem množství</t>
  </si>
  <si>
    <t>766491853</t>
  </si>
  <si>
    <t>Demontáž prahů dveří dvoukřídlových</t>
  </si>
  <si>
    <t>-715813847</t>
  </si>
  <si>
    <t>Demontáž ostatních truhlářských konstrukcí prahů dveří dvoukřídlových</t>
  </si>
  <si>
    <t>"124.B03 - prahy k nahrazení přechodovou lištou</t>
  </si>
  <si>
    <t>86</t>
  </si>
  <si>
    <t>766660031</t>
  </si>
  <si>
    <t>Montáž dveřních křídel otvíravých dvoukřídlových požárních do ocelové zárubně</t>
  </si>
  <si>
    <t>1703350653</t>
  </si>
  <si>
    <t>Montáž dveřních křídel dřevěných nebo plastových otevíravých do ocelové zárubně protipožárních dvoukřídlových jakékoliv šířky</t>
  </si>
  <si>
    <t>87</t>
  </si>
  <si>
    <t>611621.1</t>
  </si>
  <si>
    <t>dveře dvoukřídlé dřevotřískové protipožární EI (EW) 30 D3 povrch laminátový 2/3 prosklené 1450x1970-2100mm</t>
  </si>
  <si>
    <t>-1714033725</t>
  </si>
  <si>
    <t>dveře dvoukřídlé dřevotřískové protipožární EI (EW) 30 D3 povrch laminátový 2/3 prosklené 1450x1970-2100mm, vč. zámku, vložky, kování a samozavírače</t>
  </si>
  <si>
    <t>116</t>
  </si>
  <si>
    <t>766660022</t>
  </si>
  <si>
    <t>Montáž dveřních křídel otvíravých jednokřídlových š přes 0,8 m požárních do ocelové zárubně</t>
  </si>
  <si>
    <t>-166669714</t>
  </si>
  <si>
    <t>Montáž dveřních křídel dřevěných nebo plastových otevíravých do ocelové zárubně protipožárních jednokřídlových, šířky přes 800 mm</t>
  </si>
  <si>
    <t>117</t>
  </si>
  <si>
    <t>611621.2</t>
  </si>
  <si>
    <t>dveře jednokřídlé dřevotřískové protipožární EI (EW) 30 D3 povrch laminátový 2/3 prosklené 1100x1970-2100mm</t>
  </si>
  <si>
    <t>-416193060</t>
  </si>
  <si>
    <t>dveře jednokřídlé dřevotřískové protipožární EI (EW) 30 D3 povrch laminátový 2/3 prosklené 1100x1970-2100mm, vč. zámku, vložky, kování a samozavírače</t>
  </si>
  <si>
    <t>766660734</t>
  </si>
  <si>
    <t>Montáž dveřního bezpečnostního kování - panikového</t>
  </si>
  <si>
    <t>1973693715</t>
  </si>
  <si>
    <t>Montáž dveřních doplňků dveřního kování bezpečnostního panikového kování</t>
  </si>
  <si>
    <t>"023.N07 - panikové kování - výměna ve venkovních dveřích</t>
  </si>
  <si>
    <t>"052.N07 - panikové kování - výměna ve venkovních dveřích</t>
  </si>
  <si>
    <t>89</t>
  </si>
  <si>
    <t>54914135</t>
  </si>
  <si>
    <t>kování panikové klika/klika</t>
  </si>
  <si>
    <t>821877832</t>
  </si>
  <si>
    <t>71</t>
  </si>
  <si>
    <t>766661861</t>
  </si>
  <si>
    <t>Demontáž bezpečnostního zámku k opětovnému použití</t>
  </si>
  <si>
    <t>-2061908158</t>
  </si>
  <si>
    <t>Demontáž dveřních konstrukcí k opětovnému použití kování bezpečnostního zámku</t>
  </si>
  <si>
    <t>"023.B07 - výměna kvůli osazení panikového kování</t>
  </si>
  <si>
    <t>"052.B07 - výměna kvůli osazení panikového kování</t>
  </si>
  <si>
    <t>70</t>
  </si>
  <si>
    <t>766661863</t>
  </si>
  <si>
    <t>Demontáž bezpečnostního štítku s klikou k opětovnému použití</t>
  </si>
  <si>
    <t>-583927020</t>
  </si>
  <si>
    <t>Demontáž dveřních konstrukcí k opětovnému použití kování bezpečnostního štítku s klikou</t>
  </si>
  <si>
    <t>766662811</t>
  </si>
  <si>
    <t>Demontáž dveřních prahů u dveří jednokřídlových k opětovnému použití</t>
  </si>
  <si>
    <t>-1762481462</t>
  </si>
  <si>
    <t>Demontáž dveřních konstrukcí k opětovnému použití prahů dveří jednokřídlových</t>
  </si>
  <si>
    <t>"124.B04 - prahy kezpětnému osazení po realizaci nové podlahy</t>
  </si>
  <si>
    <t>69</t>
  </si>
  <si>
    <t>766691914</t>
  </si>
  <si>
    <t>Vyvěšení nebo zavěšení dřevěných křídel dveří pl do 2 m2</t>
  </si>
  <si>
    <t>697264466</t>
  </si>
  <si>
    <t>Ostatní práce vyvěšení nebo zavěšení křídel dřevěných dveřních, plochy do 2 m2</t>
  </si>
  <si>
    <t>"023.B06 - vstupní dveře z chodby</t>
  </si>
  <si>
    <t>"052.B06 - vstupní dveře z chodby vč. nadsvětlíku</t>
  </si>
  <si>
    <t>19</t>
  </si>
  <si>
    <t>766695233</t>
  </si>
  <si>
    <t>Montáž truhlářských prahů dveří dvoukřídlových š přes 10 cm</t>
  </si>
  <si>
    <t>-1455759238</t>
  </si>
  <si>
    <t>Montáž ostatních truhlářských konstrukcí prahů dveří dvoukřídlových, šířky přes 100 mm</t>
  </si>
  <si>
    <t>"124.N04 - zpětná montáž po realizace nové podlahy</t>
  </si>
  <si>
    <t>129</t>
  </si>
  <si>
    <t>998766201</t>
  </si>
  <si>
    <t>Přesun hmot procentní pro kce truhlářské v objektech v do 6 m</t>
  </si>
  <si>
    <t>-1519584227</t>
  </si>
  <si>
    <t>Přesun hmot pro konstrukce truhlářské stanovený procentní sazbou (%) z ceny vodorovná dopravní vzdálenost do 50 m základní v objektech výšky do 6 m</t>
  </si>
  <si>
    <t>767</t>
  </si>
  <si>
    <t>Konstrukce zámečnické</t>
  </si>
  <si>
    <t>43</t>
  </si>
  <si>
    <t>767122812</t>
  </si>
  <si>
    <t>Demontáž stěn s výplní z drátěné sítě, svařovaných</t>
  </si>
  <si>
    <t>1546899921</t>
  </si>
  <si>
    <t>Demontáž stěn a příček s výplní z drátěné sítě svařovaných</t>
  </si>
  <si>
    <t>"022.B04 - vybourání šatních kójí</t>
  </si>
  <si>
    <t>(11,11+2,66)*2,2</t>
  </si>
  <si>
    <t>"023.B03 - vybourání šatních kójí</t>
  </si>
  <si>
    <t>63,5*3,2</t>
  </si>
  <si>
    <t>"052.B04 - vybourání šatních kójí</t>
  </si>
  <si>
    <t>80,3*2,45</t>
  </si>
  <si>
    <t>132</t>
  </si>
  <si>
    <t>767531121</t>
  </si>
  <si>
    <t>Osazení zapuštěného rámu z L profilů k čistícím rohožím</t>
  </si>
  <si>
    <t>1923990461</t>
  </si>
  <si>
    <t>Montáž vstupních čistících zón z rohoží osazení rámu mosazného nebo hliníkového zapuštěného z L profilů</t>
  </si>
  <si>
    <t>"Rám vnitřní čisicí zóny - MČ 023 a 052</t>
  </si>
  <si>
    <t>2*1,2*0,6</t>
  </si>
  <si>
    <t>133</t>
  </si>
  <si>
    <t>69752160</t>
  </si>
  <si>
    <t>rám pro zapuštění profil L-30/30 25/25 20/30 15/30-Al</t>
  </si>
  <si>
    <t>-1926201315</t>
  </si>
  <si>
    <t>1,44*1,1 'Přepočtené koeficientem množství</t>
  </si>
  <si>
    <t>68</t>
  </si>
  <si>
    <t>767641805</t>
  </si>
  <si>
    <t>Demontáž zárubní dveří odřezáním plochy přes 2,5 do 4,5 m2</t>
  </si>
  <si>
    <t>451128890</t>
  </si>
  <si>
    <t>Demontáž dveřních zárubní odřezáním od upevnění, plochy dveří přes 2,5 do 4,5 m2</t>
  </si>
  <si>
    <t>"023.B06 - demontáž zárubně pro výměnu dveří vč. zárubně</t>
  </si>
  <si>
    <t>72</t>
  </si>
  <si>
    <t>767810811</t>
  </si>
  <si>
    <t>Demontáž mřížek větracích ocelových čtyřhranných nebo kruhových</t>
  </si>
  <si>
    <t>1984854625</t>
  </si>
  <si>
    <t>Demontáž větracích mřížek ocelových čtyřhranných neho kruhových</t>
  </si>
  <si>
    <t>"023.B08 - výměna stropních větracích mřížek</t>
  </si>
  <si>
    <t>"052.B08 - výměna stropních větracích mřížek</t>
  </si>
  <si>
    <t>44</t>
  </si>
  <si>
    <t>767896810</t>
  </si>
  <si>
    <t>Demontáž kovových lišt</t>
  </si>
  <si>
    <t>233249824</t>
  </si>
  <si>
    <t>Demontáž lišt a okopových plechů lišt</t>
  </si>
  <si>
    <t>"022.B05 - přechodová lišta ve dveřích</t>
  </si>
  <si>
    <t>0,8</t>
  </si>
  <si>
    <t>"022.B06 - svislé lišty rohové na zdivu</t>
  </si>
  <si>
    <t>2*1,5</t>
  </si>
  <si>
    <t>"023.B04  - přechodová lišta ve dveřích</t>
  </si>
  <si>
    <t>1,45</t>
  </si>
  <si>
    <t>141</t>
  </si>
  <si>
    <t>998767201</t>
  </si>
  <si>
    <t>Přesun hmot procentní pro zámečnické konstrukce v objektech v do 6 m</t>
  </si>
  <si>
    <t>-538970626</t>
  </si>
  <si>
    <t>Přesun hmot pro zámečnické konstrukce stanovený procentní sazbou (%) z ceny vodorovná dopravní vzdálenost do 50 m základní v objektech výšky do 6 m</t>
  </si>
  <si>
    <t>771</t>
  </si>
  <si>
    <t>Podlahy z dlaždic</t>
  </si>
  <si>
    <t>7</t>
  </si>
  <si>
    <t>771111011</t>
  </si>
  <si>
    <t>Vysátí podkladu před pokládkou dlažby</t>
  </si>
  <si>
    <t>-437492589</t>
  </si>
  <si>
    <t>Příprava podkladu před provedením dlažby vysátí podlah</t>
  </si>
  <si>
    <t>"052.N01 - nová podlaha</t>
  </si>
  <si>
    <t>771121011</t>
  </si>
  <si>
    <t>Nátěr penetrační na podlahu</t>
  </si>
  <si>
    <t>1307871806</t>
  </si>
  <si>
    <t>Příprava podkladu před provedením dlažby nátěr penetrační na podlahu</t>
  </si>
  <si>
    <t>771151021</t>
  </si>
  <si>
    <t>Samonivelační stěrka podlah pevnosti 30 MPa tl 3 mm</t>
  </si>
  <si>
    <t>-1711847342</t>
  </si>
  <si>
    <t>Příprava podkladu před provedením dlažby samonivelační stěrka min. pevnosti 30 MPa, tloušťky do 3 mm</t>
  </si>
  <si>
    <t xml:space="preserve">"052.N01b - nová podlaha </t>
  </si>
  <si>
    <t>137</t>
  </si>
  <si>
    <t>771161011</t>
  </si>
  <si>
    <t>Montáž profilu dilatační spáry bez izolace v rovině dlažby</t>
  </si>
  <si>
    <t>1296349793</t>
  </si>
  <si>
    <t>Příprava podkladu před provedením dlažby montáž profilu dilatační spáry v rovině dlažby</t>
  </si>
  <si>
    <t>14,2+8,3+8,5+8,7</t>
  </si>
  <si>
    <t>14+11,1+10,8+10,4</t>
  </si>
  <si>
    <t>138</t>
  </si>
  <si>
    <t>59054164</t>
  </si>
  <si>
    <t>profil dilatační s bočními díly z PVC/CPE tl 10mm</t>
  </si>
  <si>
    <t>365792974</t>
  </si>
  <si>
    <t>86*1,1 'Přepočtené koeficientem množství</t>
  </si>
  <si>
    <t>106</t>
  </si>
  <si>
    <t>771274114</t>
  </si>
  <si>
    <t>Montáž obkladů stupnic z dlaždic keramických hladkých lepených cementovým flexibilním lepidlem š přes 300 do 350 mm</t>
  </si>
  <si>
    <t>-2032266679</t>
  </si>
  <si>
    <t>Montáž obkladů schodišť z dlaždic keramických lepených cementovým flexibilním lepidlem stupnic hladkých, šířky přes 300 do 350 mm</t>
  </si>
  <si>
    <t>"052.N01 - nová dlažba schodů</t>
  </si>
  <si>
    <t>2*1,25</t>
  </si>
  <si>
    <t>1,75</t>
  </si>
  <si>
    <t>107</t>
  </si>
  <si>
    <t>59761091</t>
  </si>
  <si>
    <t>schodovka keramická mrazuvzdorná R9/A povrch hladký/matný tl do 10mm š přes 350 do 400mm dl přes 600 do 800mm</t>
  </si>
  <si>
    <t>721853536</t>
  </si>
  <si>
    <t>4,25*1,1 'Přepočtené koeficientem množství</t>
  </si>
  <si>
    <t>108</t>
  </si>
  <si>
    <t>771274232</t>
  </si>
  <si>
    <t>Montáž obkladů podstupnic z dlaždic keramických hladkých lepených cementovým flexibilním lepidlem v přes 150 do 200 mm</t>
  </si>
  <si>
    <t>1610287149</t>
  </si>
  <si>
    <t>Montáž obkladů schodišť z dlaždic keramických lepených cementovým flexibilním lepidlem podstupnic hladkých, výšky přes 150 do 200 mm</t>
  </si>
  <si>
    <t>109</t>
  </si>
  <si>
    <t>59761137</t>
  </si>
  <si>
    <t>dlažba keramická slinutá mrazuvzdorná povrch hladký/matný tl do 10mm přes 6 do 9ks/m2</t>
  </si>
  <si>
    <t>-2057154696</t>
  </si>
  <si>
    <t>771471810</t>
  </si>
  <si>
    <t>Demontáž soklíků z dlaždic keramických kladených do malty rovných</t>
  </si>
  <si>
    <t>-1664436192</t>
  </si>
  <si>
    <t>"023.B02 - odstranění stávajícího soklu</t>
  </si>
  <si>
    <t>"052.B02 - odstranění stávajícího soklu</t>
  </si>
  <si>
    <t>"124.B02 - odstranění stávajícího soklu</t>
  </si>
  <si>
    <t>13</t>
  </si>
  <si>
    <t>771474113</t>
  </si>
  <si>
    <t>Montáž soklů z dlaždic keramických rovných lepených cementovým flexibilním lepidlem v přes 90 do 120 mm</t>
  </si>
  <si>
    <t>1335866476</t>
  </si>
  <si>
    <t>Montáž soklů z dlaždic keramických lepených cementovým flexibilním lepidlem rovných, výšky přes 90 do 120 mm</t>
  </si>
  <si>
    <t>"022.N01, 023.N02, 052.N02, 124.N02 - nový keramický soklík</t>
  </si>
  <si>
    <t>"Odpočet dveří MČ 022</t>
  </si>
  <si>
    <t>-0,8</t>
  </si>
  <si>
    <t>"Odpočet dveří MČ 023</t>
  </si>
  <si>
    <t>-1,45-1,42</t>
  </si>
  <si>
    <t>"Odpočet dveří a schodů MČ 052</t>
  </si>
  <si>
    <t>-1,73-1,25</t>
  </si>
  <si>
    <t>"Odpočet dveří MČ 124</t>
  </si>
  <si>
    <t>-(3*1,2)-(2*0,7)</t>
  </si>
  <si>
    <t>14</t>
  </si>
  <si>
    <t>59761175</t>
  </si>
  <si>
    <t>sokl keramický mrazuvzdorný povrch hladký/matný tl do 10mm výšky přes 90 do 120mm</t>
  </si>
  <si>
    <t>1544611553</t>
  </si>
  <si>
    <t>177,15*1,1 'Přepočtené koeficientem množství</t>
  </si>
  <si>
    <t>771551810</t>
  </si>
  <si>
    <t>Demontáž podlah z dlaždic teracových kladených do malty</t>
  </si>
  <si>
    <t>-1443711908</t>
  </si>
  <si>
    <t>"022.B01 - vybourání dlažby</t>
  </si>
  <si>
    <t>"052.B01 - vybourání dlažby</t>
  </si>
  <si>
    <t>"124.N01 - vybourání dlažby</t>
  </si>
  <si>
    <t>63</t>
  </si>
  <si>
    <t>771571810</t>
  </si>
  <si>
    <t>Demontáž podlah z dlaždic keramických kladených do malty</t>
  </si>
  <si>
    <t>-1322182152</t>
  </si>
  <si>
    <t>"023.B01 - vybourání dlažby</t>
  </si>
  <si>
    <t>11</t>
  </si>
  <si>
    <t>771574413</t>
  </si>
  <si>
    <t>Montáž podlah keramických hladkých lepených cementovým flexibilním lepidlem přes 2 do 4 ks/m2</t>
  </si>
  <si>
    <t>-1860477833</t>
  </si>
  <si>
    <t>Montáž podlah z dlaždic keramických lepených cementovým flexibilním lepidlem hladkých, tloušťky do 10 mm přes 2 do 4 ks/m2</t>
  </si>
  <si>
    <t>"023.N01  - nová podlaha</t>
  </si>
  <si>
    <t xml:space="preserve">"052.N01 - nová podlaha </t>
  </si>
  <si>
    <t>"052.N01 - odpočet schodů</t>
  </si>
  <si>
    <t>-1*FP15</t>
  </si>
  <si>
    <t>"124.N01  - nová podlaha</t>
  </si>
  <si>
    <t>59761116</t>
  </si>
  <si>
    <t>dlažba keramická slinutá mrazuvzdorná R9 povrch hladký/matný tl do 10mm přes 2 do 4ks/m2</t>
  </si>
  <si>
    <t>1790293145</t>
  </si>
  <si>
    <t>353,81*1,15 'Přepočtené koeficientem množství</t>
  </si>
  <si>
    <t>30</t>
  </si>
  <si>
    <t>998771101</t>
  </si>
  <si>
    <t>Přesun hmot tonážní pro podlahy z dlaždic v objektech v do 6 m</t>
  </si>
  <si>
    <t>863798896</t>
  </si>
  <si>
    <t>Přesun hmot pro podlahy z dlaždic stanovený z hmotnosti přesunovaného materiálu vodorovná dopravní vzdálenost do 50 m základní v objektech výšky do 6 m</t>
  </si>
  <si>
    <t>772</t>
  </si>
  <si>
    <t>Podlahy z kamene</t>
  </si>
  <si>
    <t>100</t>
  </si>
  <si>
    <t>772522811</t>
  </si>
  <si>
    <t>Demontáž dlažby z kamene do suti z tvrdých kamenů kladených do malty</t>
  </si>
  <si>
    <t>-468396624</t>
  </si>
  <si>
    <t>"052.B01 - vybourání mramorové dlažby</t>
  </si>
  <si>
    <t>-FP12</t>
  </si>
  <si>
    <t>775</t>
  </si>
  <si>
    <t>Podlahy skládané</t>
  </si>
  <si>
    <t>17</t>
  </si>
  <si>
    <t>775429124</t>
  </si>
  <si>
    <t>Montáž podlahové lišty přechodové připevněné zaklapnutím</t>
  </si>
  <si>
    <t>-665318583</t>
  </si>
  <si>
    <t>Montáž lišty přechodové (vyrovnávací) zaklapnuté</t>
  </si>
  <si>
    <t>"022.N03 - nová přechodová lišta</t>
  </si>
  <si>
    <t>"023.N04 - nová přechodová lišta</t>
  </si>
  <si>
    <t>"052.N06 - nová přechodová lišta</t>
  </si>
  <si>
    <t>1,1</t>
  </si>
  <si>
    <t>"124.N03 - nová přechodová lišta</t>
  </si>
  <si>
    <t>2*1,35</t>
  </si>
  <si>
    <t>18</t>
  </si>
  <si>
    <t>55343110</t>
  </si>
  <si>
    <t>profil přechodový Al narážecí 30mm stříbro</t>
  </si>
  <si>
    <t>1201018262</t>
  </si>
  <si>
    <t>6,05*1,08 'Přepočtené koeficientem množství</t>
  </si>
  <si>
    <t>998775201</t>
  </si>
  <si>
    <t>Přesun hmot procentní pro podlahy skládané v objektech v do 6 m</t>
  </si>
  <si>
    <t>-1754718374</t>
  </si>
  <si>
    <t>Přesun hmot pro podlahy skládané stanovený procentní sazbou (%) z ceny vodorovná dopravní vzdálenost do 50 m základní v objektech výšky do 6 m</t>
  </si>
  <si>
    <t>776</t>
  </si>
  <si>
    <t>Podlahy povlakové</t>
  </si>
  <si>
    <t>37</t>
  </si>
  <si>
    <t>776201812</t>
  </si>
  <si>
    <t>Demontáž lepených povlakových podlah s podložkou ručně</t>
  </si>
  <si>
    <t>-1844225696</t>
  </si>
  <si>
    <t>Demontáž povlakových podlahovin lepených ručně s podložkou</t>
  </si>
  <si>
    <t>"022.B01 - odstranění stávajícího PVC</t>
  </si>
  <si>
    <t>134</t>
  </si>
  <si>
    <t>776211111</t>
  </si>
  <si>
    <t>Lepení textilních pásů</t>
  </si>
  <si>
    <t>600643813</t>
  </si>
  <si>
    <t>Montáž textilních podlahovin lepením pásů standardních</t>
  </si>
  <si>
    <t>"Vnitřní čisicí zóna - MČ 023 a 052</t>
  </si>
  <si>
    <t>135</t>
  </si>
  <si>
    <t>69752110</t>
  </si>
  <si>
    <t>rohož textilní provedení PA, hustý povrch, jemné dočištění</t>
  </si>
  <si>
    <t>1474676957</t>
  </si>
  <si>
    <t>41</t>
  </si>
  <si>
    <t>776410811</t>
  </si>
  <si>
    <t>Odstranění soklíků a lišt pryžových nebo plastových</t>
  </si>
  <si>
    <t>683207769</t>
  </si>
  <si>
    <t>Demontáž soklíků nebo lišt pryžových nebo plastových</t>
  </si>
  <si>
    <t>"022.B02 - odstranění odvětrávací obvodové lišty</t>
  </si>
  <si>
    <t>"Lišta navíc na obvodové stěně, odpočet dveří</t>
  </si>
  <si>
    <t>7,14-0,8</t>
  </si>
  <si>
    <t>142</t>
  </si>
  <si>
    <t>998776201</t>
  </si>
  <si>
    <t>Přesun hmot procentní pro podlahy povlakové v objektech v do 6 m</t>
  </si>
  <si>
    <t>-441139155</t>
  </si>
  <si>
    <t>Přesun hmot pro podlahy povlakové stanovený procentní sazbou (%) z ceny vodorovná dopravní vzdálenost do 50 m základní v objektech výšky do 6 m</t>
  </si>
  <si>
    <t>783</t>
  </si>
  <si>
    <t>Dokončovací práce - nátěry</t>
  </si>
  <si>
    <t>119</t>
  </si>
  <si>
    <t>783344201</t>
  </si>
  <si>
    <t>Základní antikorozní jednonásobný polyuretanový nátěr zámečnických konstrukcí</t>
  </si>
  <si>
    <t>684975348</t>
  </si>
  <si>
    <t>Základní antikorozní nátěr zámečnických konstrukcí jednonásobný polyuretanový</t>
  </si>
  <si>
    <t>"Nátěr nové zárubně - 023.N06, 052.N07</t>
  </si>
  <si>
    <t>120</t>
  </si>
  <si>
    <t>783347101</t>
  </si>
  <si>
    <t>Krycí jednonásobný polyuretanový nátěr zámečnických konstrukcí</t>
  </si>
  <si>
    <t>-1011377780</t>
  </si>
  <si>
    <t>Krycí nátěr (email) zámečnických konstrukcí jednonásobný polyuretanový</t>
  </si>
  <si>
    <t>784</t>
  </si>
  <si>
    <t>Dokončovací práce - malby a tapety</t>
  </si>
  <si>
    <t>784121001</t>
  </si>
  <si>
    <t>Oškrabání malby v místnostech v do 3,80 m</t>
  </si>
  <si>
    <t>-1452517130</t>
  </si>
  <si>
    <t>Oškrabání malby v místnostech výšky do 3,80 m</t>
  </si>
  <si>
    <t>"Strop MČ 022 - 022.N06</t>
  </si>
  <si>
    <t>FP05*0,9</t>
  </si>
  <si>
    <t>"Strop MČ 023 - 023.N12</t>
  </si>
  <si>
    <t>(FP08+FT03)*0,9</t>
  </si>
  <si>
    <t>"Strop MČ 052 - 052.N11</t>
  </si>
  <si>
    <t>FP11*0,9</t>
  </si>
  <si>
    <t>"Strop MČ 124 - 124.N06</t>
  </si>
  <si>
    <t>"Stěny MČ 023 - 023.N12</t>
  </si>
  <si>
    <t>(FS06*0,9)-FS04-FS05</t>
  </si>
  <si>
    <t>"Stěny MČ 052 - 052.N11</t>
  </si>
  <si>
    <t>(FS08-108,984-FS07)*0,7</t>
  </si>
  <si>
    <t>"Stěny MČ 124 - 124.N06</t>
  </si>
  <si>
    <t>FS01*0,9</t>
  </si>
  <si>
    <t>24</t>
  </si>
  <si>
    <t>784171101</t>
  </si>
  <si>
    <t>Zakrytí vnitřních podlah včetně pozdějšího odkrytí</t>
  </si>
  <si>
    <t>-1138496158</t>
  </si>
  <si>
    <t>Zakrytí nemalovaných ploch (materiál ve specifikaci) včetně pozdějšího odkrytí podlah</t>
  </si>
  <si>
    <t>"MČ 022 - podlaha</t>
  </si>
  <si>
    <t>"MČ 023 - podlaha</t>
  </si>
  <si>
    <t>"MČ 052 - podlaha</t>
  </si>
  <si>
    <t>"MČ 124 - podlaha</t>
  </si>
  <si>
    <t>25</t>
  </si>
  <si>
    <t>58124842</t>
  </si>
  <si>
    <t>fólie pro malířské potřeby zakrývací tl 7µ 4x5m</t>
  </si>
  <si>
    <t>-1264860823</t>
  </si>
  <si>
    <t>354,59*1,05 'Přepočtené koeficientem množství</t>
  </si>
  <si>
    <t>26</t>
  </si>
  <si>
    <t>784171111</t>
  </si>
  <si>
    <t>Zakrytí vnitřních ploch stěn v místnostech v do 3,80 m</t>
  </si>
  <si>
    <t>-1565868964</t>
  </si>
  <si>
    <t>Zakrytí nemalovaných ploch (materiál ve specifikaci) včetně pozdějšího odkrytí svislých ploch např. stěn, oken, dveří v místnostech výšky do 3,80</t>
  </si>
  <si>
    <t>"MČ 022 - okna, dveře, otopná tělesa</t>
  </si>
  <si>
    <t>2*1,1*1</t>
  </si>
  <si>
    <t>1*2,1</t>
  </si>
  <si>
    <t>1,2*0,6*1,5</t>
  </si>
  <si>
    <t>2*2,9*2</t>
  </si>
  <si>
    <t>"MČ 023 - okna, dveře, otopná tělesa</t>
  </si>
  <si>
    <t>1,2*2,1</t>
  </si>
  <si>
    <t>31,*2,1</t>
  </si>
  <si>
    <t>1,5*3,3</t>
  </si>
  <si>
    <t>15,*1,3</t>
  </si>
  <si>
    <t>1,6*2,2</t>
  </si>
  <si>
    <t>3,4</t>
  </si>
  <si>
    <t>"MČ 052 - okna, dveře, otopná tělesa</t>
  </si>
  <si>
    <t>1,45*1,45</t>
  </si>
  <si>
    <t>2*2,95*1,45</t>
  </si>
  <si>
    <t>1,75*2</t>
  </si>
  <si>
    <t>1,3*2,55</t>
  </si>
  <si>
    <t>"MČ 124 - okna, dveře, otopná tělesa</t>
  </si>
  <si>
    <t>3*1*2,1</t>
  </si>
  <si>
    <t>4*0,9*1,2</t>
  </si>
  <si>
    <t>27</t>
  </si>
  <si>
    <t>424925964</t>
  </si>
  <si>
    <t>154,143*1,05 'Přepočtené koeficientem množství</t>
  </si>
  <si>
    <t>22</t>
  </si>
  <si>
    <t>784181101</t>
  </si>
  <si>
    <t>Základní akrylátová jednonásobná bezbarvá penetrace podkladu v místnostech v do 3,80 m</t>
  </si>
  <si>
    <t>598782432</t>
  </si>
  <si>
    <t>Penetrace podkladu jednonásobná základní akrylátová bezbarvá v místnostech výšky do 3,80 m</t>
  </si>
  <si>
    <t>"Strop - 022.N06</t>
  </si>
  <si>
    <t>"Strop - 023.N12</t>
  </si>
  <si>
    <t>FP08+FT03</t>
  </si>
  <si>
    <t>"Strop - 052.N11</t>
  </si>
  <si>
    <t>FP11+FT05</t>
  </si>
  <si>
    <t>"Strop - 124.N06</t>
  </si>
  <si>
    <t>"Stěny - 023.N12</t>
  </si>
  <si>
    <t>FS06-FS04-FS05+FT04</t>
  </si>
  <si>
    <t>"Stěny - 052.N11</t>
  </si>
  <si>
    <t>FS08-FS09-FS10+FT06</t>
  </si>
  <si>
    <t>"Stěny - 124.N06</t>
  </si>
  <si>
    <t>143</t>
  </si>
  <si>
    <t>784181111</t>
  </si>
  <si>
    <t>Základní silikátová jednonásobná bezbarvá penetrace podkladu v místnostech v do 3,80 m</t>
  </si>
  <si>
    <t>1817064323</t>
  </si>
  <si>
    <t>Penetrace podkladu jednonásobná základní silikátová bezbarvá v místnostech výšky do 3,80 m</t>
  </si>
  <si>
    <t>"Stěny - 022.N06</t>
  </si>
  <si>
    <t>118</t>
  </si>
  <si>
    <t>784221101</t>
  </si>
  <si>
    <t>Dvojnásobné bílé malby ze směsí za sucha dobře otěruvzdorných v místnostech do 3,80 m</t>
  </si>
  <si>
    <t>2000008264</t>
  </si>
  <si>
    <t>Malby z malířských směsí otěruvzdorných za sucha dvojnásobné, bílé za sucha otěruvzdorné dobře v místnostech výšky do 3,80 m</t>
  </si>
  <si>
    <t>144</t>
  </si>
  <si>
    <t>784321031</t>
  </si>
  <si>
    <t>Dvojnásobné silikátové bílé malby v místnosti v do 3,80 m</t>
  </si>
  <si>
    <t>1051428545</t>
  </si>
  <si>
    <t>Malby silikátové dvojnásobné, bílé v místnostech výšky do 3,80 m</t>
  </si>
  <si>
    <t>VRN</t>
  </si>
  <si>
    <t>Vedlejší rozpočtové náklady</t>
  </si>
  <si>
    <t>VRN1</t>
  </si>
  <si>
    <t>Průzkumné, geodetické a projektové práce</t>
  </si>
  <si>
    <t>124</t>
  </si>
  <si>
    <t>013254000</t>
  </si>
  <si>
    <t>Dokumentace skutečného provedení stavby</t>
  </si>
  <si>
    <t>kpl</t>
  </si>
  <si>
    <t>1024</t>
  </si>
  <si>
    <t>1898241021</t>
  </si>
  <si>
    <t>VRN3</t>
  </si>
  <si>
    <t>Zařízení staveniště</t>
  </si>
  <si>
    <t>122</t>
  </si>
  <si>
    <t>032002000</t>
  </si>
  <si>
    <t>Vybavení staveniště</t>
  </si>
  <si>
    <t>-1420370922</t>
  </si>
  <si>
    <t>"Zřízení a provoz zařízení staveniště</t>
  </si>
  <si>
    <t>123</t>
  </si>
  <si>
    <t>039002000</t>
  </si>
  <si>
    <t>Zrušení zařízení staveniště</t>
  </si>
  <si>
    <t>1922061753</t>
  </si>
  <si>
    <t>"Zrušení zařízení staveniště</t>
  </si>
  <si>
    <t>VRN4</t>
  </si>
  <si>
    <t>Inženýrská činnost</t>
  </si>
  <si>
    <t>95</t>
  </si>
  <si>
    <t>043144000</t>
  </si>
  <si>
    <t>Zkoušky těsnosti</t>
  </si>
  <si>
    <t>hod</t>
  </si>
  <si>
    <t>1435224817</t>
  </si>
  <si>
    <t>"023.N10 - zpětná montáž odpojených těles ÚT - topná zkouška</t>
  </si>
  <si>
    <t>VRN9</t>
  </si>
  <si>
    <t>Ostatní náklady</t>
  </si>
  <si>
    <t>121</t>
  </si>
  <si>
    <t>091003000</t>
  </si>
  <si>
    <t>Ostatní náklady bez rozlišení</t>
  </si>
  <si>
    <t>1944050463</t>
  </si>
  <si>
    <t>"Výkup železa</t>
  </si>
  <si>
    <t>7,314*1000*-1</t>
  </si>
  <si>
    <t>02 - Interiér</t>
  </si>
  <si>
    <t>766.1</t>
  </si>
  <si>
    <t>Montáž skříně šatní š. 900 mm dle specifikace, včetně dopravy, manipulace a pospojování</t>
  </si>
  <si>
    <t>424615625</t>
  </si>
  <si>
    <t xml:space="preserve">"S01 - třídveřová s lavičkou, v 2190 x š 900 x hl 500/800 mm </t>
  </si>
  <si>
    <t>"052.N12</t>
  </si>
  <si>
    <t>23</t>
  </si>
  <si>
    <t>Mezisoučet</t>
  </si>
  <si>
    <t xml:space="preserve">"S02 - šestidveřová s lavičkou, v 2190 x š 900 x hl 500/800 mm </t>
  </si>
  <si>
    <t>"023.N15</t>
  </si>
  <si>
    <t xml:space="preserve">"S05 - třídveřová s lavičkou, v 1890 x š 900 x hl 500/800 mm </t>
  </si>
  <si>
    <t>"022.N07</t>
  </si>
  <si>
    <t>"124.N07</t>
  </si>
  <si>
    <t>557111.1</t>
  </si>
  <si>
    <t>skříň šatní s lavičkou - š. 900 mm - S01</t>
  </si>
  <si>
    <t>382908368</t>
  </si>
  <si>
    <t>557111.2</t>
  </si>
  <si>
    <t>skříň šatní s lavičkou - š. 900 mm - S02</t>
  </si>
  <si>
    <t>550628925</t>
  </si>
  <si>
    <t>557111.3</t>
  </si>
  <si>
    <t>skříň šatní s lavičkou - š. 900 mm - S05</t>
  </si>
  <si>
    <t>-1552657323</t>
  </si>
  <si>
    <t xml:space="preserve">"S05 - tříidveřová s lavičkou, v 1890 x š 900 x hl 500/800 mm </t>
  </si>
  <si>
    <t>766.2</t>
  </si>
  <si>
    <t>Montáž skříně šatní š. 600 mm dle specifikace, včetně dopravy, manipulace a pospojování</t>
  </si>
  <si>
    <t>1168163536</t>
  </si>
  <si>
    <t xml:space="preserve">"S03 - dvoudveřová s lavičkou, v 2190 x š 600 x hl 500/800 mm </t>
  </si>
  <si>
    <t xml:space="preserve">"S04 - čtyřidveřová s lavičkou, v 2190 x š 600 x hl 500/800 mm </t>
  </si>
  <si>
    <t xml:space="preserve">"S06 - dvoudveřová s lavičkou, v 1890 x š 600 x hl 500/800 mm </t>
  </si>
  <si>
    <t>557111.4</t>
  </si>
  <si>
    <t>skříň šatní s lavičkou - š. 600 mm - S03</t>
  </si>
  <si>
    <t>1090114842</t>
  </si>
  <si>
    <t>557111.5</t>
  </si>
  <si>
    <t>skříň šatní s lavičkou - š. 600 mm - S04</t>
  </si>
  <si>
    <t>611307209</t>
  </si>
  <si>
    <t>557111.6</t>
  </si>
  <si>
    <t>skříň šatní s lavičkou - š. 600 mm - S06</t>
  </si>
  <si>
    <t>1128084898</t>
  </si>
  <si>
    <t>766.3</t>
  </si>
  <si>
    <t>Montáž zámku - čipový zámek včetně baterie a karet</t>
  </si>
  <si>
    <t>517038618</t>
  </si>
  <si>
    <t>570</t>
  </si>
  <si>
    <t>SEZNAM FIGUR</t>
  </si>
  <si>
    <t>Výměra</t>
  </si>
  <si>
    <t>Použití figury:</t>
  </si>
  <si>
    <t>48,96-1,65</t>
  </si>
  <si>
    <t>7,3*6,75</t>
  </si>
  <si>
    <t>(6,75+6,75+3,01+4,72)*0,35</t>
  </si>
  <si>
    <t>7,14*0,8</t>
  </si>
  <si>
    <t>63,8-4,4</t>
  </si>
  <si>
    <t>10,5-0,7</t>
  </si>
  <si>
    <t>9,84*2</t>
  </si>
  <si>
    <t>3,91*1</t>
  </si>
  <si>
    <t>"Plocha stěny</t>
  </si>
  <si>
    <t>1,6*2,55</t>
  </si>
  <si>
    <t>"Odpočet dveří</t>
  </si>
  <si>
    <t>-1,2*2,02</t>
  </si>
  <si>
    <t>0,2*(2,1+1,65+2,1)</t>
  </si>
  <si>
    <t>0,25*(2,1+1,2+2,1)</t>
  </si>
  <si>
    <t>4*0,5</t>
  </si>
  <si>
    <t>0,14</t>
  </si>
  <si>
    <t>14,53</t>
  </si>
  <si>
    <t>0,08</t>
  </si>
  <si>
    <t>5,68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</si>
</sst>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182880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116840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45085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45085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129</xdr:row>
      <xdr:rowOff>0</xdr:rowOff>
    </xdr:from>
    <xdr:to>
      <xdr:col>9</xdr:col>
      <xdr:colOff>1215390</xdr:colOff>
      <xdr:row>132</xdr:row>
      <xdr:rowOff>45085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45085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45085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104</xdr:row>
      <xdr:rowOff>0</xdr:rowOff>
    </xdr:from>
    <xdr:to>
      <xdr:col>9</xdr:col>
      <xdr:colOff>1215390</xdr:colOff>
      <xdr:row>107</xdr:row>
      <xdr:rowOff>45085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6" t="s">
        <v>14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23"/>
      <c r="AL5" s="23"/>
      <c r="AM5" s="23"/>
      <c r="AN5" s="23"/>
      <c r="AO5" s="23"/>
      <c r="AP5" s="23"/>
      <c r="AQ5" s="23"/>
      <c r="AR5" s="21"/>
      <c r="BE5" s="31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8" t="s">
        <v>17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23"/>
      <c r="AL6" s="23"/>
      <c r="AM6" s="23"/>
      <c r="AN6" s="23"/>
      <c r="AO6" s="23"/>
      <c r="AP6" s="23"/>
      <c r="AQ6" s="23"/>
      <c r="AR6" s="21"/>
      <c r="BE6" s="31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14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1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4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1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1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4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30</v>
      </c>
      <c r="AO13" s="23"/>
      <c r="AP13" s="23"/>
      <c r="AQ13" s="23"/>
      <c r="AR13" s="21"/>
      <c r="BE13" s="314"/>
      <c r="BS13" s="18" t="s">
        <v>6</v>
      </c>
    </row>
    <row r="14" spans="1:74" ht="12.75">
      <c r="B14" s="22"/>
      <c r="C14" s="23"/>
      <c r="D14" s="23"/>
      <c r="E14" s="319" t="s">
        <v>30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1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4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1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14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4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1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14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4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4"/>
    </row>
    <row r="23" spans="1:71" s="1" customFormat="1" ht="16.5" customHeight="1">
      <c r="B23" s="22"/>
      <c r="C23" s="23"/>
      <c r="D23" s="23"/>
      <c r="E23" s="321" t="s">
        <v>1</v>
      </c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/>
      <c r="AM23" s="321"/>
      <c r="AN23" s="321"/>
      <c r="AO23" s="23"/>
      <c r="AP23" s="23"/>
      <c r="AQ23" s="23"/>
      <c r="AR23" s="21"/>
      <c r="BE23" s="31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4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2">
        <f>ROUND(AG94,2)</f>
        <v>0</v>
      </c>
      <c r="AL26" s="323"/>
      <c r="AM26" s="323"/>
      <c r="AN26" s="323"/>
      <c r="AO26" s="323"/>
      <c r="AP26" s="37"/>
      <c r="AQ26" s="37"/>
      <c r="AR26" s="40"/>
      <c r="BE26" s="31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4" t="s">
        <v>40</v>
      </c>
      <c r="M28" s="324"/>
      <c r="N28" s="324"/>
      <c r="O28" s="324"/>
      <c r="P28" s="324"/>
      <c r="Q28" s="37"/>
      <c r="R28" s="37"/>
      <c r="S28" s="37"/>
      <c r="T28" s="37"/>
      <c r="U28" s="37"/>
      <c r="V28" s="37"/>
      <c r="W28" s="324" t="s">
        <v>41</v>
      </c>
      <c r="X28" s="324"/>
      <c r="Y28" s="324"/>
      <c r="Z28" s="324"/>
      <c r="AA28" s="324"/>
      <c r="AB28" s="324"/>
      <c r="AC28" s="324"/>
      <c r="AD28" s="324"/>
      <c r="AE28" s="324"/>
      <c r="AF28" s="37"/>
      <c r="AG28" s="37"/>
      <c r="AH28" s="37"/>
      <c r="AI28" s="37"/>
      <c r="AJ28" s="37"/>
      <c r="AK28" s="324" t="s">
        <v>42</v>
      </c>
      <c r="AL28" s="324"/>
      <c r="AM28" s="324"/>
      <c r="AN28" s="324"/>
      <c r="AO28" s="324"/>
      <c r="AP28" s="37"/>
      <c r="AQ28" s="37"/>
      <c r="AR28" s="40"/>
      <c r="BE28" s="314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08">
        <v>0.21</v>
      </c>
      <c r="M29" s="307"/>
      <c r="N29" s="307"/>
      <c r="O29" s="307"/>
      <c r="P29" s="307"/>
      <c r="Q29" s="42"/>
      <c r="R29" s="42"/>
      <c r="S29" s="42"/>
      <c r="T29" s="42"/>
      <c r="U29" s="42"/>
      <c r="V29" s="42"/>
      <c r="W29" s="306">
        <f>ROUND(AZ94, 2)</f>
        <v>0</v>
      </c>
      <c r="X29" s="307"/>
      <c r="Y29" s="307"/>
      <c r="Z29" s="307"/>
      <c r="AA29" s="307"/>
      <c r="AB29" s="307"/>
      <c r="AC29" s="307"/>
      <c r="AD29" s="307"/>
      <c r="AE29" s="307"/>
      <c r="AF29" s="42"/>
      <c r="AG29" s="42"/>
      <c r="AH29" s="42"/>
      <c r="AI29" s="42"/>
      <c r="AJ29" s="42"/>
      <c r="AK29" s="306">
        <f>ROUND(AV94, 2)</f>
        <v>0</v>
      </c>
      <c r="AL29" s="307"/>
      <c r="AM29" s="307"/>
      <c r="AN29" s="307"/>
      <c r="AO29" s="307"/>
      <c r="AP29" s="42"/>
      <c r="AQ29" s="42"/>
      <c r="AR29" s="43"/>
      <c r="BE29" s="315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08">
        <v>0.12</v>
      </c>
      <c r="M30" s="307"/>
      <c r="N30" s="307"/>
      <c r="O30" s="307"/>
      <c r="P30" s="307"/>
      <c r="Q30" s="42"/>
      <c r="R30" s="42"/>
      <c r="S30" s="42"/>
      <c r="T30" s="42"/>
      <c r="U30" s="42"/>
      <c r="V30" s="42"/>
      <c r="W30" s="306">
        <f>ROUND(BA94, 2)</f>
        <v>0</v>
      </c>
      <c r="X30" s="307"/>
      <c r="Y30" s="307"/>
      <c r="Z30" s="307"/>
      <c r="AA30" s="307"/>
      <c r="AB30" s="307"/>
      <c r="AC30" s="307"/>
      <c r="AD30" s="307"/>
      <c r="AE30" s="307"/>
      <c r="AF30" s="42"/>
      <c r="AG30" s="42"/>
      <c r="AH30" s="42"/>
      <c r="AI30" s="42"/>
      <c r="AJ30" s="42"/>
      <c r="AK30" s="306">
        <f>ROUND(AW94, 2)</f>
        <v>0</v>
      </c>
      <c r="AL30" s="307"/>
      <c r="AM30" s="307"/>
      <c r="AN30" s="307"/>
      <c r="AO30" s="307"/>
      <c r="AP30" s="42"/>
      <c r="AQ30" s="42"/>
      <c r="AR30" s="43"/>
      <c r="BE30" s="315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08">
        <v>0.21</v>
      </c>
      <c r="M31" s="307"/>
      <c r="N31" s="307"/>
      <c r="O31" s="307"/>
      <c r="P31" s="307"/>
      <c r="Q31" s="42"/>
      <c r="R31" s="42"/>
      <c r="S31" s="42"/>
      <c r="T31" s="42"/>
      <c r="U31" s="42"/>
      <c r="V31" s="42"/>
      <c r="W31" s="306">
        <f>ROUND(BB94, 2)</f>
        <v>0</v>
      </c>
      <c r="X31" s="307"/>
      <c r="Y31" s="307"/>
      <c r="Z31" s="307"/>
      <c r="AA31" s="307"/>
      <c r="AB31" s="307"/>
      <c r="AC31" s="307"/>
      <c r="AD31" s="307"/>
      <c r="AE31" s="307"/>
      <c r="AF31" s="42"/>
      <c r="AG31" s="42"/>
      <c r="AH31" s="42"/>
      <c r="AI31" s="42"/>
      <c r="AJ31" s="42"/>
      <c r="AK31" s="306">
        <v>0</v>
      </c>
      <c r="AL31" s="307"/>
      <c r="AM31" s="307"/>
      <c r="AN31" s="307"/>
      <c r="AO31" s="307"/>
      <c r="AP31" s="42"/>
      <c r="AQ31" s="42"/>
      <c r="AR31" s="43"/>
      <c r="BE31" s="315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08">
        <v>0.12</v>
      </c>
      <c r="M32" s="307"/>
      <c r="N32" s="307"/>
      <c r="O32" s="307"/>
      <c r="P32" s="307"/>
      <c r="Q32" s="42"/>
      <c r="R32" s="42"/>
      <c r="S32" s="42"/>
      <c r="T32" s="42"/>
      <c r="U32" s="42"/>
      <c r="V32" s="42"/>
      <c r="W32" s="306">
        <f>ROUND(BC94, 2)</f>
        <v>0</v>
      </c>
      <c r="X32" s="307"/>
      <c r="Y32" s="307"/>
      <c r="Z32" s="307"/>
      <c r="AA32" s="307"/>
      <c r="AB32" s="307"/>
      <c r="AC32" s="307"/>
      <c r="AD32" s="307"/>
      <c r="AE32" s="307"/>
      <c r="AF32" s="42"/>
      <c r="AG32" s="42"/>
      <c r="AH32" s="42"/>
      <c r="AI32" s="42"/>
      <c r="AJ32" s="42"/>
      <c r="AK32" s="306">
        <v>0</v>
      </c>
      <c r="AL32" s="307"/>
      <c r="AM32" s="307"/>
      <c r="AN32" s="307"/>
      <c r="AO32" s="307"/>
      <c r="AP32" s="42"/>
      <c r="AQ32" s="42"/>
      <c r="AR32" s="43"/>
      <c r="BE32" s="315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08">
        <v>0</v>
      </c>
      <c r="M33" s="307"/>
      <c r="N33" s="307"/>
      <c r="O33" s="307"/>
      <c r="P33" s="307"/>
      <c r="Q33" s="42"/>
      <c r="R33" s="42"/>
      <c r="S33" s="42"/>
      <c r="T33" s="42"/>
      <c r="U33" s="42"/>
      <c r="V33" s="42"/>
      <c r="W33" s="306">
        <f>ROUND(BD94, 2)</f>
        <v>0</v>
      </c>
      <c r="X33" s="307"/>
      <c r="Y33" s="307"/>
      <c r="Z33" s="307"/>
      <c r="AA33" s="307"/>
      <c r="AB33" s="307"/>
      <c r="AC33" s="307"/>
      <c r="AD33" s="307"/>
      <c r="AE33" s="307"/>
      <c r="AF33" s="42"/>
      <c r="AG33" s="42"/>
      <c r="AH33" s="42"/>
      <c r="AI33" s="42"/>
      <c r="AJ33" s="42"/>
      <c r="AK33" s="306">
        <v>0</v>
      </c>
      <c r="AL33" s="307"/>
      <c r="AM33" s="307"/>
      <c r="AN33" s="307"/>
      <c r="AO33" s="307"/>
      <c r="AP33" s="42"/>
      <c r="AQ33" s="42"/>
      <c r="AR33" s="43"/>
      <c r="BE33" s="315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14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09" t="s">
        <v>51</v>
      </c>
      <c r="Y35" s="310"/>
      <c r="Z35" s="310"/>
      <c r="AA35" s="310"/>
      <c r="AB35" s="310"/>
      <c r="AC35" s="46"/>
      <c r="AD35" s="46"/>
      <c r="AE35" s="46"/>
      <c r="AF35" s="46"/>
      <c r="AG35" s="46"/>
      <c r="AH35" s="46"/>
      <c r="AI35" s="46"/>
      <c r="AJ35" s="46"/>
      <c r="AK35" s="311">
        <f>SUM(AK26:AK33)</f>
        <v>0</v>
      </c>
      <c r="AL35" s="310"/>
      <c r="AM35" s="310"/>
      <c r="AN35" s="310"/>
      <c r="AO35" s="31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54</v>
      </c>
      <c r="AI60" s="39"/>
      <c r="AJ60" s="39"/>
      <c r="AK60" s="39"/>
      <c r="AL60" s="39"/>
      <c r="AM60" s="53" t="s">
        <v>55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54</v>
      </c>
      <c r="AI75" s="39"/>
      <c r="AJ75" s="39"/>
      <c r="AK75" s="39"/>
      <c r="AL75" s="39"/>
      <c r="AM75" s="53" t="s">
        <v>55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202406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95" t="str">
        <f>K6</f>
        <v>ZŠ Komenského 68 – rekonstrukce žákovských šaten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97" t="str">
        <f>IF(AN8= "","",AN8)</f>
        <v>20. 8. 2024</v>
      </c>
      <c r="AN87" s="297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Nový Jičín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31</v>
      </c>
      <c r="AJ89" s="37"/>
      <c r="AK89" s="37"/>
      <c r="AL89" s="37"/>
      <c r="AM89" s="298" t="str">
        <f>IF(E17="","",E17)</f>
        <v>RUSTICUS, s. r. o.</v>
      </c>
      <c r="AN89" s="299"/>
      <c r="AO89" s="299"/>
      <c r="AP89" s="299"/>
      <c r="AQ89" s="37"/>
      <c r="AR89" s="40"/>
      <c r="AS89" s="300" t="s">
        <v>59</v>
      </c>
      <c r="AT89" s="301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36</v>
      </c>
      <c r="AJ90" s="37"/>
      <c r="AK90" s="37"/>
      <c r="AL90" s="37"/>
      <c r="AM90" s="298" t="str">
        <f>IF(E20="","",E20)</f>
        <v>Ing. arch. Pavel Pazdziora</v>
      </c>
      <c r="AN90" s="299"/>
      <c r="AO90" s="299"/>
      <c r="AP90" s="299"/>
      <c r="AQ90" s="37"/>
      <c r="AR90" s="40"/>
      <c r="AS90" s="302"/>
      <c r="AT90" s="303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04"/>
      <c r="AT91" s="305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0" t="s">
        <v>60</v>
      </c>
      <c r="D92" s="291"/>
      <c r="E92" s="291"/>
      <c r="F92" s="291"/>
      <c r="G92" s="291"/>
      <c r="H92" s="74"/>
      <c r="I92" s="292" t="s">
        <v>61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3" t="s">
        <v>62</v>
      </c>
      <c r="AH92" s="291"/>
      <c r="AI92" s="291"/>
      <c r="AJ92" s="291"/>
      <c r="AK92" s="291"/>
      <c r="AL92" s="291"/>
      <c r="AM92" s="291"/>
      <c r="AN92" s="292" t="s">
        <v>63</v>
      </c>
      <c r="AO92" s="291"/>
      <c r="AP92" s="294"/>
      <c r="AQ92" s="75" t="s">
        <v>64</v>
      </c>
      <c r="AR92" s="40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8">
        <f>ROUND(SUM(AG95:AG96),2)</f>
        <v>0</v>
      </c>
      <c r="AH94" s="288"/>
      <c r="AI94" s="288"/>
      <c r="AJ94" s="288"/>
      <c r="AK94" s="288"/>
      <c r="AL94" s="288"/>
      <c r="AM94" s="288"/>
      <c r="AN94" s="289">
        <f>SUM(AG94,AT94)</f>
        <v>0</v>
      </c>
      <c r="AO94" s="289"/>
      <c r="AP94" s="289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16.5" customHeight="1">
      <c r="A95" s="94" t="s">
        <v>83</v>
      </c>
      <c r="B95" s="95"/>
      <c r="C95" s="96"/>
      <c r="D95" s="287" t="s">
        <v>84</v>
      </c>
      <c r="E95" s="287"/>
      <c r="F95" s="287"/>
      <c r="G95" s="287"/>
      <c r="H95" s="287"/>
      <c r="I95" s="97"/>
      <c r="J95" s="287" t="s">
        <v>85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5">
        <f>'01 - Stavební část'!J30</f>
        <v>0</v>
      </c>
      <c r="AH95" s="286"/>
      <c r="AI95" s="286"/>
      <c r="AJ95" s="286"/>
      <c r="AK95" s="286"/>
      <c r="AL95" s="286"/>
      <c r="AM95" s="286"/>
      <c r="AN95" s="285">
        <f>SUM(AG95,AT95)</f>
        <v>0</v>
      </c>
      <c r="AO95" s="286"/>
      <c r="AP95" s="286"/>
      <c r="AQ95" s="98" t="s">
        <v>86</v>
      </c>
      <c r="AR95" s="99"/>
      <c r="AS95" s="100">
        <v>0</v>
      </c>
      <c r="AT95" s="101">
        <f>ROUND(SUM(AV95:AW95),2)</f>
        <v>0</v>
      </c>
      <c r="AU95" s="102">
        <f>'01 - Stavební část'!P143</f>
        <v>0</v>
      </c>
      <c r="AV95" s="101">
        <f>'01 - Stavební část'!J33</f>
        <v>0</v>
      </c>
      <c r="AW95" s="101">
        <f>'01 - Stavební část'!J34</f>
        <v>0</v>
      </c>
      <c r="AX95" s="101">
        <f>'01 - Stavební část'!J35</f>
        <v>0</v>
      </c>
      <c r="AY95" s="101">
        <f>'01 - Stavební část'!J36</f>
        <v>0</v>
      </c>
      <c r="AZ95" s="101">
        <f>'01 - Stavební část'!F33</f>
        <v>0</v>
      </c>
      <c r="BA95" s="101">
        <f>'01 - Stavební část'!F34</f>
        <v>0</v>
      </c>
      <c r="BB95" s="101">
        <f>'01 - Stavební část'!F35</f>
        <v>0</v>
      </c>
      <c r="BC95" s="101">
        <f>'01 - Stavební část'!F36</f>
        <v>0</v>
      </c>
      <c r="BD95" s="103">
        <f>'01 - Stavební část'!F37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</v>
      </c>
      <c r="CM95" s="104" t="s">
        <v>89</v>
      </c>
    </row>
    <row r="96" spans="1:91" s="7" customFormat="1" ht="16.5" customHeight="1">
      <c r="A96" s="94" t="s">
        <v>83</v>
      </c>
      <c r="B96" s="95"/>
      <c r="C96" s="96"/>
      <c r="D96" s="287" t="s">
        <v>90</v>
      </c>
      <c r="E96" s="287"/>
      <c r="F96" s="287"/>
      <c r="G96" s="287"/>
      <c r="H96" s="287"/>
      <c r="I96" s="97"/>
      <c r="J96" s="287" t="s">
        <v>91</v>
      </c>
      <c r="K96" s="287"/>
      <c r="L96" s="287"/>
      <c r="M96" s="287"/>
      <c r="N96" s="287"/>
      <c r="O96" s="287"/>
      <c r="P96" s="287"/>
      <c r="Q96" s="287"/>
      <c r="R96" s="287"/>
      <c r="S96" s="287"/>
      <c r="T96" s="287"/>
      <c r="U96" s="287"/>
      <c r="V96" s="287"/>
      <c r="W96" s="287"/>
      <c r="X96" s="287"/>
      <c r="Y96" s="287"/>
      <c r="Z96" s="287"/>
      <c r="AA96" s="287"/>
      <c r="AB96" s="287"/>
      <c r="AC96" s="287"/>
      <c r="AD96" s="287"/>
      <c r="AE96" s="287"/>
      <c r="AF96" s="287"/>
      <c r="AG96" s="285">
        <f>'02 - Interiér'!J30</f>
        <v>0</v>
      </c>
      <c r="AH96" s="286"/>
      <c r="AI96" s="286"/>
      <c r="AJ96" s="286"/>
      <c r="AK96" s="286"/>
      <c r="AL96" s="286"/>
      <c r="AM96" s="286"/>
      <c r="AN96" s="285">
        <f>SUM(AG96,AT96)</f>
        <v>0</v>
      </c>
      <c r="AO96" s="286"/>
      <c r="AP96" s="286"/>
      <c r="AQ96" s="98" t="s">
        <v>86</v>
      </c>
      <c r="AR96" s="99"/>
      <c r="AS96" s="105">
        <v>0</v>
      </c>
      <c r="AT96" s="106">
        <f>ROUND(SUM(AV96:AW96),2)</f>
        <v>0</v>
      </c>
      <c r="AU96" s="107">
        <f>'02 - Interiér'!P118</f>
        <v>0</v>
      </c>
      <c r="AV96" s="106">
        <f>'02 - Interiér'!J33</f>
        <v>0</v>
      </c>
      <c r="AW96" s="106">
        <f>'02 - Interiér'!J34</f>
        <v>0</v>
      </c>
      <c r="AX96" s="106">
        <f>'02 - Interiér'!J35</f>
        <v>0</v>
      </c>
      <c r="AY96" s="106">
        <f>'02 - Interiér'!J36</f>
        <v>0</v>
      </c>
      <c r="AZ96" s="106">
        <f>'02 - Interiér'!F33</f>
        <v>0</v>
      </c>
      <c r="BA96" s="106">
        <f>'02 - Interiér'!F34</f>
        <v>0</v>
      </c>
      <c r="BB96" s="106">
        <f>'02 - Interiér'!F35</f>
        <v>0</v>
      </c>
      <c r="BC96" s="106">
        <f>'02 - Interiér'!F36</f>
        <v>0</v>
      </c>
      <c r="BD96" s="108">
        <f>'02 - Interiér'!F37</f>
        <v>0</v>
      </c>
      <c r="BT96" s="104" t="s">
        <v>87</v>
      </c>
      <c r="BV96" s="104" t="s">
        <v>81</v>
      </c>
      <c r="BW96" s="104" t="s">
        <v>92</v>
      </c>
      <c r="BX96" s="104" t="s">
        <v>5</v>
      </c>
      <c r="CL96" s="104" t="s">
        <v>1</v>
      </c>
      <c r="CM96" s="104" t="s">
        <v>89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password="CC35" sheet="1" objects="1" scenarios="1" formatColumns="0" formatRows="0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01 - Stavební část'!C2" display="/"/>
    <hyperlink ref="A96" location="'02 - Interiér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3"/>
  <sheetViews>
    <sheetView showGridLines="0" topLeftCell="A17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88</v>
      </c>
      <c r="AZ2" s="109" t="s">
        <v>93</v>
      </c>
      <c r="BA2" s="109" t="s">
        <v>94</v>
      </c>
      <c r="BB2" s="109" t="s">
        <v>95</v>
      </c>
      <c r="BC2" s="109" t="s">
        <v>96</v>
      </c>
      <c r="BD2" s="109" t="s">
        <v>97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89</v>
      </c>
      <c r="AZ3" s="109" t="s">
        <v>98</v>
      </c>
      <c r="BA3" s="109" t="s">
        <v>99</v>
      </c>
      <c r="BB3" s="109" t="s">
        <v>100</v>
      </c>
      <c r="BC3" s="109" t="s">
        <v>101</v>
      </c>
      <c r="BD3" s="109" t="s">
        <v>97</v>
      </c>
    </row>
    <row r="4" spans="1:56" s="1" customFormat="1" ht="24.95" customHeight="1">
      <c r="B4" s="21"/>
      <c r="D4" s="112" t="s">
        <v>102</v>
      </c>
      <c r="L4" s="21"/>
      <c r="M4" s="113" t="s">
        <v>10</v>
      </c>
      <c r="AT4" s="18" t="s">
        <v>4</v>
      </c>
      <c r="AZ4" s="109" t="s">
        <v>103</v>
      </c>
      <c r="BA4" s="109" t="s">
        <v>104</v>
      </c>
      <c r="BB4" s="109" t="s">
        <v>95</v>
      </c>
      <c r="BC4" s="109" t="s">
        <v>105</v>
      </c>
      <c r="BD4" s="109" t="s">
        <v>97</v>
      </c>
    </row>
    <row r="5" spans="1:56" s="1" customFormat="1" ht="6.95" customHeight="1">
      <c r="B5" s="21"/>
      <c r="L5" s="21"/>
      <c r="AZ5" s="109" t="s">
        <v>106</v>
      </c>
      <c r="BA5" s="109" t="s">
        <v>107</v>
      </c>
      <c r="BB5" s="109" t="s">
        <v>95</v>
      </c>
      <c r="BC5" s="109" t="s">
        <v>108</v>
      </c>
      <c r="BD5" s="109" t="s">
        <v>97</v>
      </c>
    </row>
    <row r="6" spans="1:56" s="1" customFormat="1" ht="12" customHeight="1">
      <c r="B6" s="21"/>
      <c r="D6" s="114" t="s">
        <v>16</v>
      </c>
      <c r="L6" s="21"/>
      <c r="AZ6" s="109" t="s">
        <v>109</v>
      </c>
      <c r="BA6" s="109" t="s">
        <v>110</v>
      </c>
      <c r="BB6" s="109" t="s">
        <v>100</v>
      </c>
      <c r="BC6" s="109" t="s">
        <v>101</v>
      </c>
      <c r="BD6" s="109" t="s">
        <v>97</v>
      </c>
    </row>
    <row r="7" spans="1:56" s="1" customFormat="1" ht="16.5" customHeight="1">
      <c r="B7" s="21"/>
      <c r="E7" s="328" t="str">
        <f>'Rekapitulace stavby'!K6</f>
        <v>ZŠ Komenského 68 – rekonstrukce žákovských šaten</v>
      </c>
      <c r="F7" s="329"/>
      <c r="G7" s="329"/>
      <c r="H7" s="329"/>
      <c r="L7" s="21"/>
      <c r="AZ7" s="109" t="s">
        <v>111</v>
      </c>
      <c r="BA7" s="109" t="s">
        <v>112</v>
      </c>
      <c r="BB7" s="109" t="s">
        <v>95</v>
      </c>
      <c r="BC7" s="109" t="s">
        <v>113</v>
      </c>
      <c r="BD7" s="109" t="s">
        <v>97</v>
      </c>
    </row>
    <row r="8" spans="1:56" s="2" customFormat="1" ht="12" customHeight="1">
      <c r="A8" s="35"/>
      <c r="B8" s="40"/>
      <c r="C8" s="35"/>
      <c r="D8" s="114" t="s">
        <v>114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09" t="s">
        <v>115</v>
      </c>
      <c r="BA8" s="109" t="s">
        <v>116</v>
      </c>
      <c r="BB8" s="109" t="s">
        <v>95</v>
      </c>
      <c r="BC8" s="109" t="s">
        <v>117</v>
      </c>
      <c r="BD8" s="109" t="s">
        <v>97</v>
      </c>
    </row>
    <row r="9" spans="1:56" s="2" customFormat="1" ht="16.5" customHeight="1">
      <c r="A9" s="35"/>
      <c r="B9" s="40"/>
      <c r="C9" s="35"/>
      <c r="D9" s="35"/>
      <c r="E9" s="330" t="s">
        <v>118</v>
      </c>
      <c r="F9" s="331"/>
      <c r="G9" s="331"/>
      <c r="H9" s="33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09" t="s">
        <v>119</v>
      </c>
      <c r="BA9" s="109" t="s">
        <v>120</v>
      </c>
      <c r="BB9" s="109" t="s">
        <v>95</v>
      </c>
      <c r="BC9" s="109" t="s">
        <v>121</v>
      </c>
      <c r="BD9" s="109" t="s">
        <v>97</v>
      </c>
    </row>
    <row r="10" spans="1:5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09" t="s">
        <v>122</v>
      </c>
      <c r="BA10" s="109" t="s">
        <v>123</v>
      </c>
      <c r="BB10" s="109" t="s">
        <v>95</v>
      </c>
      <c r="BC10" s="109" t="s">
        <v>124</v>
      </c>
      <c r="BD10" s="109" t="s">
        <v>97</v>
      </c>
    </row>
    <row r="11" spans="1:56" s="2" customFormat="1" ht="12" customHeight="1">
      <c r="A11" s="35"/>
      <c r="B11" s="40"/>
      <c r="C11" s="35"/>
      <c r="D11" s="114" t="s">
        <v>18</v>
      </c>
      <c r="E11" s="35"/>
      <c r="F11" s="115" t="s">
        <v>1</v>
      </c>
      <c r="G11" s="35"/>
      <c r="H11" s="35"/>
      <c r="I11" s="114" t="s">
        <v>19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09" t="s">
        <v>125</v>
      </c>
      <c r="BA11" s="109" t="s">
        <v>126</v>
      </c>
      <c r="BB11" s="109" t="s">
        <v>95</v>
      </c>
      <c r="BC11" s="109" t="s">
        <v>124</v>
      </c>
      <c r="BD11" s="109" t="s">
        <v>97</v>
      </c>
    </row>
    <row r="12" spans="1:56" s="2" customFormat="1" ht="12" customHeight="1">
      <c r="A12" s="35"/>
      <c r="B12" s="40"/>
      <c r="C12" s="35"/>
      <c r="D12" s="114" t="s">
        <v>20</v>
      </c>
      <c r="E12" s="35"/>
      <c r="F12" s="115" t="s">
        <v>21</v>
      </c>
      <c r="G12" s="35"/>
      <c r="H12" s="35"/>
      <c r="I12" s="114" t="s">
        <v>22</v>
      </c>
      <c r="J12" s="116" t="str">
        <f>'Rekapitulace stavby'!AN8</f>
        <v>20. 8. 2024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09" t="s">
        <v>127</v>
      </c>
      <c r="BA12" s="109" t="s">
        <v>128</v>
      </c>
      <c r="BB12" s="109" t="s">
        <v>95</v>
      </c>
      <c r="BC12" s="109" t="s">
        <v>129</v>
      </c>
      <c r="BD12" s="109" t="s">
        <v>97</v>
      </c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09" t="s">
        <v>130</v>
      </c>
      <c r="BA13" s="109" t="s">
        <v>131</v>
      </c>
      <c r="BB13" s="109" t="s">
        <v>100</v>
      </c>
      <c r="BC13" s="109" t="s">
        <v>132</v>
      </c>
      <c r="BD13" s="109" t="s">
        <v>97</v>
      </c>
    </row>
    <row r="14" spans="1:5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109" t="s">
        <v>133</v>
      </c>
      <c r="BA14" s="109" t="s">
        <v>134</v>
      </c>
      <c r="BB14" s="109" t="s">
        <v>100</v>
      </c>
      <c r="BC14" s="109" t="s">
        <v>135</v>
      </c>
      <c r="BD14" s="109" t="s">
        <v>97</v>
      </c>
    </row>
    <row r="15" spans="1:56" s="2" customFormat="1" ht="18" customHeight="1">
      <c r="A15" s="35"/>
      <c r="B15" s="40"/>
      <c r="C15" s="35"/>
      <c r="D15" s="35"/>
      <c r="E15" s="115" t="s">
        <v>27</v>
      </c>
      <c r="F15" s="35"/>
      <c r="G15" s="35"/>
      <c r="H15" s="35"/>
      <c r="I15" s="114" t="s">
        <v>28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109" t="s">
        <v>136</v>
      </c>
      <c r="BA15" s="109" t="s">
        <v>137</v>
      </c>
      <c r="BB15" s="109" t="s">
        <v>95</v>
      </c>
      <c r="BC15" s="109" t="s">
        <v>138</v>
      </c>
      <c r="BD15" s="109" t="s">
        <v>97</v>
      </c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109" t="s">
        <v>139</v>
      </c>
      <c r="BA16" s="109" t="s">
        <v>140</v>
      </c>
      <c r="BB16" s="109" t="s">
        <v>95</v>
      </c>
      <c r="BC16" s="109" t="s">
        <v>141</v>
      </c>
      <c r="BD16" s="109" t="s">
        <v>97</v>
      </c>
    </row>
    <row r="17" spans="1:56" s="2" customFormat="1" ht="12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109" t="s">
        <v>142</v>
      </c>
      <c r="BA17" s="109" t="s">
        <v>143</v>
      </c>
      <c r="BB17" s="109" t="s">
        <v>100</v>
      </c>
      <c r="BC17" s="109" t="s">
        <v>144</v>
      </c>
      <c r="BD17" s="109" t="s">
        <v>97</v>
      </c>
    </row>
    <row r="18" spans="1:56" s="2" customFormat="1" ht="18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109" t="s">
        <v>145</v>
      </c>
      <c r="BA18" s="109" t="s">
        <v>146</v>
      </c>
      <c r="BB18" s="109" t="s">
        <v>100</v>
      </c>
      <c r="BC18" s="109" t="s">
        <v>89</v>
      </c>
      <c r="BD18" s="109" t="s">
        <v>97</v>
      </c>
    </row>
    <row r="19" spans="1:56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109" t="s">
        <v>147</v>
      </c>
      <c r="BA19" s="109" t="s">
        <v>148</v>
      </c>
      <c r="BB19" s="109" t="s">
        <v>95</v>
      </c>
      <c r="BC19" s="109" t="s">
        <v>149</v>
      </c>
      <c r="BD19" s="109" t="s">
        <v>97</v>
      </c>
    </row>
    <row r="20" spans="1:56" s="2" customFormat="1" ht="12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25</v>
      </c>
      <c r="J20" s="115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109" t="s">
        <v>150</v>
      </c>
      <c r="BA20" s="109" t="s">
        <v>151</v>
      </c>
      <c r="BB20" s="109" t="s">
        <v>95</v>
      </c>
      <c r="BC20" s="109" t="s">
        <v>152</v>
      </c>
      <c r="BD20" s="109" t="s">
        <v>97</v>
      </c>
    </row>
    <row r="21" spans="1:56" s="2" customFormat="1" ht="18" customHeight="1">
      <c r="A21" s="35"/>
      <c r="B21" s="40"/>
      <c r="C21" s="35"/>
      <c r="D21" s="35"/>
      <c r="E21" s="115" t="s">
        <v>33</v>
      </c>
      <c r="F21" s="35"/>
      <c r="G21" s="35"/>
      <c r="H21" s="35"/>
      <c r="I21" s="114" t="s">
        <v>28</v>
      </c>
      <c r="J21" s="115" t="s">
        <v>34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109" t="s">
        <v>153</v>
      </c>
      <c r="BA21" s="109" t="s">
        <v>154</v>
      </c>
      <c r="BB21" s="109" t="s">
        <v>95</v>
      </c>
      <c r="BC21" s="109" t="s">
        <v>155</v>
      </c>
      <c r="BD21" s="109" t="s">
        <v>97</v>
      </c>
    </row>
    <row r="22" spans="1:56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109" t="s">
        <v>156</v>
      </c>
      <c r="BA22" s="109" t="s">
        <v>157</v>
      </c>
      <c r="BB22" s="109" t="s">
        <v>95</v>
      </c>
      <c r="BC22" s="109" t="s">
        <v>158</v>
      </c>
      <c r="BD22" s="109" t="s">
        <v>97</v>
      </c>
    </row>
    <row r="23" spans="1:56" s="2" customFormat="1" ht="12" customHeight="1">
      <c r="A23" s="35"/>
      <c r="B23" s="40"/>
      <c r="C23" s="35"/>
      <c r="D23" s="114" t="s">
        <v>36</v>
      </c>
      <c r="E23" s="35"/>
      <c r="F23" s="35"/>
      <c r="G23" s="35"/>
      <c r="H23" s="35"/>
      <c r="I23" s="114" t="s">
        <v>25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Z23" s="109" t="s">
        <v>159</v>
      </c>
      <c r="BA23" s="109" t="s">
        <v>160</v>
      </c>
      <c r="BB23" s="109" t="s">
        <v>95</v>
      </c>
      <c r="BC23" s="109" t="s">
        <v>161</v>
      </c>
      <c r="BD23" s="109" t="s">
        <v>97</v>
      </c>
    </row>
    <row r="24" spans="1:56" s="2" customFormat="1" ht="18" customHeight="1">
      <c r="A24" s="35"/>
      <c r="B24" s="40"/>
      <c r="C24" s="35"/>
      <c r="D24" s="35"/>
      <c r="E24" s="115" t="s">
        <v>37</v>
      </c>
      <c r="F24" s="35"/>
      <c r="G24" s="35"/>
      <c r="H24" s="35"/>
      <c r="I24" s="114" t="s">
        <v>28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Z24" s="109" t="s">
        <v>162</v>
      </c>
      <c r="BA24" s="109" t="s">
        <v>163</v>
      </c>
      <c r="BB24" s="109" t="s">
        <v>100</v>
      </c>
      <c r="BC24" s="109" t="s">
        <v>164</v>
      </c>
      <c r="BD24" s="109" t="s">
        <v>97</v>
      </c>
    </row>
    <row r="25" spans="1:56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Z25" s="109" t="s">
        <v>165</v>
      </c>
      <c r="BA25" s="109" t="s">
        <v>166</v>
      </c>
      <c r="BB25" s="109" t="s">
        <v>95</v>
      </c>
      <c r="BC25" s="109" t="s">
        <v>167</v>
      </c>
      <c r="BD25" s="109" t="s">
        <v>97</v>
      </c>
    </row>
    <row r="26" spans="1:56" s="2" customFormat="1" ht="12" customHeight="1">
      <c r="A26" s="35"/>
      <c r="B26" s="40"/>
      <c r="C26" s="35"/>
      <c r="D26" s="114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Z26" s="109" t="s">
        <v>168</v>
      </c>
      <c r="BA26" s="109" t="s">
        <v>169</v>
      </c>
      <c r="BB26" s="109" t="s">
        <v>95</v>
      </c>
      <c r="BC26" s="109" t="s">
        <v>170</v>
      </c>
      <c r="BD26" s="109" t="s">
        <v>97</v>
      </c>
    </row>
    <row r="27" spans="1:56" s="8" customFormat="1" ht="16.5" customHeight="1">
      <c r="A27" s="117"/>
      <c r="B27" s="118"/>
      <c r="C27" s="117"/>
      <c r="D27" s="117"/>
      <c r="E27" s="334" t="s">
        <v>1</v>
      </c>
      <c r="F27" s="334"/>
      <c r="G27" s="334"/>
      <c r="H27" s="33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Z27" s="120" t="s">
        <v>171</v>
      </c>
      <c r="BA27" s="120" t="s">
        <v>172</v>
      </c>
      <c r="BB27" s="120" t="s">
        <v>100</v>
      </c>
      <c r="BC27" s="120" t="s">
        <v>173</v>
      </c>
      <c r="BD27" s="120" t="s">
        <v>97</v>
      </c>
    </row>
    <row r="28" spans="1:56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Z28" s="109" t="s">
        <v>174</v>
      </c>
      <c r="BA28" s="109" t="s">
        <v>175</v>
      </c>
      <c r="BB28" s="109" t="s">
        <v>95</v>
      </c>
      <c r="BC28" s="109" t="s">
        <v>176</v>
      </c>
      <c r="BD28" s="109" t="s">
        <v>97</v>
      </c>
    </row>
    <row r="29" spans="1:56" s="2" customFormat="1" ht="6.95" customHeight="1">
      <c r="A29" s="35"/>
      <c r="B29" s="40"/>
      <c r="C29" s="35"/>
      <c r="D29" s="121"/>
      <c r="E29" s="121"/>
      <c r="F29" s="121"/>
      <c r="G29" s="121"/>
      <c r="H29" s="121"/>
      <c r="I29" s="121"/>
      <c r="J29" s="121"/>
      <c r="K29" s="121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Z29" s="109" t="s">
        <v>177</v>
      </c>
      <c r="BA29" s="109" t="s">
        <v>178</v>
      </c>
      <c r="BB29" s="109" t="s">
        <v>95</v>
      </c>
      <c r="BC29" s="109" t="s">
        <v>179</v>
      </c>
      <c r="BD29" s="109" t="s">
        <v>97</v>
      </c>
    </row>
    <row r="30" spans="1:56" s="2" customFormat="1" ht="25.35" customHeight="1">
      <c r="A30" s="35"/>
      <c r="B30" s="40"/>
      <c r="C30" s="35"/>
      <c r="D30" s="122" t="s">
        <v>39</v>
      </c>
      <c r="E30" s="35"/>
      <c r="F30" s="35"/>
      <c r="G30" s="35"/>
      <c r="H30" s="35"/>
      <c r="I30" s="35"/>
      <c r="J30" s="123">
        <f>ROUND(J143,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Z30" s="109" t="s">
        <v>180</v>
      </c>
      <c r="BA30" s="109" t="s">
        <v>181</v>
      </c>
      <c r="BB30" s="109" t="s">
        <v>95</v>
      </c>
      <c r="BC30" s="109" t="s">
        <v>182</v>
      </c>
      <c r="BD30" s="109" t="s">
        <v>97</v>
      </c>
    </row>
    <row r="31" spans="1:56" s="2" customFormat="1" ht="6.95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Z31" s="109" t="s">
        <v>183</v>
      </c>
      <c r="BA31" s="109" t="s">
        <v>184</v>
      </c>
      <c r="BB31" s="109" t="s">
        <v>95</v>
      </c>
      <c r="BC31" s="109" t="s">
        <v>185</v>
      </c>
      <c r="BD31" s="109" t="s">
        <v>97</v>
      </c>
    </row>
    <row r="32" spans="1:56" s="2" customFormat="1" ht="14.45" customHeight="1">
      <c r="A32" s="35"/>
      <c r="B32" s="40"/>
      <c r="C32" s="35"/>
      <c r="D32" s="35"/>
      <c r="E32" s="35"/>
      <c r="F32" s="124" t="s">
        <v>41</v>
      </c>
      <c r="G32" s="35"/>
      <c r="H32" s="35"/>
      <c r="I32" s="124" t="s">
        <v>40</v>
      </c>
      <c r="J32" s="124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Z32" s="109" t="s">
        <v>186</v>
      </c>
      <c r="BA32" s="109" t="s">
        <v>187</v>
      </c>
      <c r="BB32" s="109" t="s">
        <v>95</v>
      </c>
      <c r="BC32" s="109" t="s">
        <v>188</v>
      </c>
      <c r="BD32" s="109" t="s">
        <v>97</v>
      </c>
    </row>
    <row r="33" spans="1:56" s="2" customFormat="1" ht="14.45" customHeight="1">
      <c r="A33" s="35"/>
      <c r="B33" s="40"/>
      <c r="C33" s="35"/>
      <c r="D33" s="125" t="s">
        <v>43</v>
      </c>
      <c r="E33" s="114" t="s">
        <v>44</v>
      </c>
      <c r="F33" s="126">
        <f>ROUND((SUM(BE143:BE972)),  2)</f>
        <v>0</v>
      </c>
      <c r="G33" s="35"/>
      <c r="H33" s="35"/>
      <c r="I33" s="127">
        <v>0.21</v>
      </c>
      <c r="J33" s="126">
        <f>ROUND(((SUM(BE143:BE972))*I33),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Z33" s="109" t="s">
        <v>189</v>
      </c>
      <c r="BA33" s="109" t="s">
        <v>190</v>
      </c>
      <c r="BB33" s="109" t="s">
        <v>95</v>
      </c>
      <c r="BC33" s="109" t="s">
        <v>191</v>
      </c>
      <c r="BD33" s="109" t="s">
        <v>97</v>
      </c>
    </row>
    <row r="34" spans="1:56" s="2" customFormat="1" ht="14.45" customHeight="1">
      <c r="A34" s="35"/>
      <c r="B34" s="40"/>
      <c r="C34" s="35"/>
      <c r="D34" s="35"/>
      <c r="E34" s="114" t="s">
        <v>45</v>
      </c>
      <c r="F34" s="126">
        <f>ROUND((SUM(BF143:BF972)),  2)</f>
        <v>0</v>
      </c>
      <c r="G34" s="35"/>
      <c r="H34" s="35"/>
      <c r="I34" s="127">
        <v>0.12</v>
      </c>
      <c r="J34" s="126">
        <f>ROUND(((SUM(BF143:BF972))*I34),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Z34" s="109" t="s">
        <v>192</v>
      </c>
      <c r="BA34" s="109" t="s">
        <v>193</v>
      </c>
      <c r="BB34" s="109" t="s">
        <v>95</v>
      </c>
      <c r="BC34" s="109" t="s">
        <v>194</v>
      </c>
      <c r="BD34" s="109" t="s">
        <v>97</v>
      </c>
    </row>
    <row r="35" spans="1:56" s="2" customFormat="1" ht="14.45" hidden="1" customHeight="1">
      <c r="A35" s="35"/>
      <c r="B35" s="40"/>
      <c r="C35" s="35"/>
      <c r="D35" s="35"/>
      <c r="E35" s="114" t="s">
        <v>46</v>
      </c>
      <c r="F35" s="126">
        <f>ROUND((SUM(BG143:BG972)),  2)</f>
        <v>0</v>
      </c>
      <c r="G35" s="35"/>
      <c r="H35" s="35"/>
      <c r="I35" s="127">
        <v>0.21</v>
      </c>
      <c r="J35" s="126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Z35" s="109" t="s">
        <v>195</v>
      </c>
      <c r="BA35" s="109" t="s">
        <v>196</v>
      </c>
      <c r="BB35" s="109" t="s">
        <v>95</v>
      </c>
      <c r="BC35" s="109" t="s">
        <v>197</v>
      </c>
      <c r="BD35" s="109" t="s">
        <v>97</v>
      </c>
    </row>
    <row r="36" spans="1:56" s="2" customFormat="1" ht="14.45" hidden="1" customHeight="1">
      <c r="A36" s="35"/>
      <c r="B36" s="40"/>
      <c r="C36" s="35"/>
      <c r="D36" s="35"/>
      <c r="E36" s="114" t="s">
        <v>47</v>
      </c>
      <c r="F36" s="126">
        <f>ROUND((SUM(BH143:BH972)),  2)</f>
        <v>0</v>
      </c>
      <c r="G36" s="35"/>
      <c r="H36" s="35"/>
      <c r="I36" s="127">
        <v>0.12</v>
      </c>
      <c r="J36" s="126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56" s="2" customFormat="1" ht="14.45" hidden="1" customHeight="1">
      <c r="A37" s="35"/>
      <c r="B37" s="40"/>
      <c r="C37" s="35"/>
      <c r="D37" s="35"/>
      <c r="E37" s="114" t="s">
        <v>48</v>
      </c>
      <c r="F37" s="126">
        <f>ROUND((SUM(BI143:BI972)),  2)</f>
        <v>0</v>
      </c>
      <c r="G37" s="35"/>
      <c r="H37" s="35"/>
      <c r="I37" s="127">
        <v>0</v>
      </c>
      <c r="J37" s="126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56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56" s="2" customFormat="1" ht="25.35" customHeight="1">
      <c r="A39" s="35"/>
      <c r="B39" s="40"/>
      <c r="C39" s="128"/>
      <c r="D39" s="129" t="s">
        <v>49</v>
      </c>
      <c r="E39" s="130"/>
      <c r="F39" s="130"/>
      <c r="G39" s="131" t="s">
        <v>50</v>
      </c>
      <c r="H39" s="132" t="s">
        <v>51</v>
      </c>
      <c r="I39" s="130"/>
      <c r="J39" s="133">
        <f>SUM(J30:J37)</f>
        <v>0</v>
      </c>
      <c r="K39" s="134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56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56" s="1" customFormat="1" ht="14.45" customHeight="1">
      <c r="B41" s="21"/>
      <c r="L41" s="21"/>
    </row>
    <row r="42" spans="1:56" s="1" customFormat="1" ht="14.45" customHeight="1">
      <c r="B42" s="21"/>
      <c r="L42" s="21"/>
    </row>
    <row r="43" spans="1:56" s="1" customFormat="1" ht="14.45" customHeight="1">
      <c r="B43" s="21"/>
      <c r="L43" s="21"/>
    </row>
    <row r="44" spans="1:56" s="1" customFormat="1" ht="14.45" customHeight="1">
      <c r="B44" s="21"/>
      <c r="L44" s="21"/>
    </row>
    <row r="45" spans="1:56" s="1" customFormat="1" ht="14.45" customHeight="1">
      <c r="B45" s="21"/>
      <c r="L45" s="21"/>
    </row>
    <row r="46" spans="1:56" s="1" customFormat="1" ht="14.45" customHeight="1">
      <c r="B46" s="21"/>
      <c r="L46" s="21"/>
    </row>
    <row r="47" spans="1:56" s="1" customFormat="1" ht="14.45" customHeight="1">
      <c r="B47" s="21"/>
      <c r="L47" s="21"/>
    </row>
    <row r="48" spans="1:56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5" t="s">
        <v>52</v>
      </c>
      <c r="E50" s="136"/>
      <c r="F50" s="136"/>
      <c r="G50" s="135" t="s">
        <v>53</v>
      </c>
      <c r="H50" s="136"/>
      <c r="I50" s="136"/>
      <c r="J50" s="136"/>
      <c r="K50" s="136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7" t="s">
        <v>54</v>
      </c>
      <c r="E61" s="138"/>
      <c r="F61" s="139" t="s">
        <v>55</v>
      </c>
      <c r="G61" s="137" t="s">
        <v>54</v>
      </c>
      <c r="H61" s="138"/>
      <c r="I61" s="138"/>
      <c r="J61" s="140" t="s">
        <v>55</v>
      </c>
      <c r="K61" s="1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5" t="s">
        <v>56</v>
      </c>
      <c r="E65" s="141"/>
      <c r="F65" s="141"/>
      <c r="G65" s="135" t="s">
        <v>57</v>
      </c>
      <c r="H65" s="141"/>
      <c r="I65" s="141"/>
      <c r="J65" s="141"/>
      <c r="K65" s="141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7" t="s">
        <v>54</v>
      </c>
      <c r="E76" s="138"/>
      <c r="F76" s="139" t="s">
        <v>55</v>
      </c>
      <c r="G76" s="137" t="s">
        <v>54</v>
      </c>
      <c r="H76" s="138"/>
      <c r="I76" s="138"/>
      <c r="J76" s="140" t="s">
        <v>55</v>
      </c>
      <c r="K76" s="1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ZŠ Komenského 68 – rekonstrukce žákovských šaten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5" t="str">
        <f>E9</f>
        <v>01 - Stavební část</v>
      </c>
      <c r="F87" s="325"/>
      <c r="G87" s="325"/>
      <c r="H87" s="32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20. 8. 2024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Nový Jičín</v>
      </c>
      <c r="G91" s="37"/>
      <c r="H91" s="37"/>
      <c r="I91" s="30" t="s">
        <v>31</v>
      </c>
      <c r="J91" s="33" t="str">
        <f>E21</f>
        <v>RUSTICUS, s. r. 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36</v>
      </c>
      <c r="J92" s="33" t="str">
        <f>E24</f>
        <v>Ing. arch. Pavel Pazdziora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6" t="s">
        <v>199</v>
      </c>
      <c r="D94" s="147"/>
      <c r="E94" s="147"/>
      <c r="F94" s="147"/>
      <c r="G94" s="147"/>
      <c r="H94" s="147"/>
      <c r="I94" s="147"/>
      <c r="J94" s="148" t="s">
        <v>200</v>
      </c>
      <c r="K94" s="14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9" t="s">
        <v>201</v>
      </c>
      <c r="D96" s="37"/>
      <c r="E96" s="37"/>
      <c r="F96" s="37"/>
      <c r="G96" s="37"/>
      <c r="H96" s="37"/>
      <c r="I96" s="37"/>
      <c r="J96" s="85">
        <f>J143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202</v>
      </c>
    </row>
    <row r="97" spans="2:12" s="9" customFormat="1" ht="24.95" customHeight="1">
      <c r="B97" s="150"/>
      <c r="C97" s="151"/>
      <c r="D97" s="152" t="s">
        <v>203</v>
      </c>
      <c r="E97" s="153"/>
      <c r="F97" s="153"/>
      <c r="G97" s="153"/>
      <c r="H97" s="153"/>
      <c r="I97" s="153"/>
      <c r="J97" s="154">
        <f>J144</f>
        <v>0</v>
      </c>
      <c r="K97" s="151"/>
      <c r="L97" s="155"/>
    </row>
    <row r="98" spans="2:12" s="10" customFormat="1" ht="19.899999999999999" customHeight="1">
      <c r="B98" s="156"/>
      <c r="C98" s="157"/>
      <c r="D98" s="158" t="s">
        <v>204</v>
      </c>
      <c r="E98" s="159"/>
      <c r="F98" s="159"/>
      <c r="G98" s="159"/>
      <c r="H98" s="159"/>
      <c r="I98" s="159"/>
      <c r="J98" s="160">
        <f>J145</f>
        <v>0</v>
      </c>
      <c r="K98" s="157"/>
      <c r="L98" s="161"/>
    </row>
    <row r="99" spans="2:12" s="10" customFormat="1" ht="19.899999999999999" customHeight="1">
      <c r="B99" s="156"/>
      <c r="C99" s="157"/>
      <c r="D99" s="158" t="s">
        <v>205</v>
      </c>
      <c r="E99" s="159"/>
      <c r="F99" s="159"/>
      <c r="G99" s="159"/>
      <c r="H99" s="159"/>
      <c r="I99" s="159"/>
      <c r="J99" s="160">
        <f>J195</f>
        <v>0</v>
      </c>
      <c r="K99" s="157"/>
      <c r="L99" s="161"/>
    </row>
    <row r="100" spans="2:12" s="10" customFormat="1" ht="19.899999999999999" customHeight="1">
      <c r="B100" s="156"/>
      <c r="C100" s="157"/>
      <c r="D100" s="158" t="s">
        <v>206</v>
      </c>
      <c r="E100" s="159"/>
      <c r="F100" s="159"/>
      <c r="G100" s="159"/>
      <c r="H100" s="159"/>
      <c r="I100" s="159"/>
      <c r="J100" s="160">
        <f>J296</f>
        <v>0</v>
      </c>
      <c r="K100" s="157"/>
      <c r="L100" s="161"/>
    </row>
    <row r="101" spans="2:12" s="10" customFormat="1" ht="19.899999999999999" customHeight="1">
      <c r="B101" s="156"/>
      <c r="C101" s="157"/>
      <c r="D101" s="158" t="s">
        <v>207</v>
      </c>
      <c r="E101" s="159"/>
      <c r="F101" s="159"/>
      <c r="G101" s="159"/>
      <c r="H101" s="159"/>
      <c r="I101" s="159"/>
      <c r="J101" s="160">
        <f>J337</f>
        <v>0</v>
      </c>
      <c r="K101" s="157"/>
      <c r="L101" s="161"/>
    </row>
    <row r="102" spans="2:12" s="10" customFormat="1" ht="19.899999999999999" customHeight="1">
      <c r="B102" s="156"/>
      <c r="C102" s="157"/>
      <c r="D102" s="158" t="s">
        <v>208</v>
      </c>
      <c r="E102" s="159"/>
      <c r="F102" s="159"/>
      <c r="G102" s="159"/>
      <c r="H102" s="159"/>
      <c r="I102" s="159"/>
      <c r="J102" s="160">
        <f>J346</f>
        <v>0</v>
      </c>
      <c r="K102" s="157"/>
      <c r="L102" s="161"/>
    </row>
    <row r="103" spans="2:12" s="9" customFormat="1" ht="24.95" customHeight="1">
      <c r="B103" s="150"/>
      <c r="C103" s="151"/>
      <c r="D103" s="152" t="s">
        <v>209</v>
      </c>
      <c r="E103" s="153"/>
      <c r="F103" s="153"/>
      <c r="G103" s="153"/>
      <c r="H103" s="153"/>
      <c r="I103" s="153"/>
      <c r="J103" s="154">
        <f>J349</f>
        <v>0</v>
      </c>
      <c r="K103" s="151"/>
      <c r="L103" s="155"/>
    </row>
    <row r="104" spans="2:12" s="10" customFormat="1" ht="19.899999999999999" customHeight="1">
      <c r="B104" s="156"/>
      <c r="C104" s="157"/>
      <c r="D104" s="158" t="s">
        <v>210</v>
      </c>
      <c r="E104" s="159"/>
      <c r="F104" s="159"/>
      <c r="G104" s="159"/>
      <c r="H104" s="159"/>
      <c r="I104" s="159"/>
      <c r="J104" s="160">
        <f>J350</f>
        <v>0</v>
      </c>
      <c r="K104" s="157"/>
      <c r="L104" s="161"/>
    </row>
    <row r="105" spans="2:12" s="10" customFormat="1" ht="19.899999999999999" customHeight="1">
      <c r="B105" s="156"/>
      <c r="C105" s="157"/>
      <c r="D105" s="158" t="s">
        <v>211</v>
      </c>
      <c r="E105" s="159"/>
      <c r="F105" s="159"/>
      <c r="G105" s="159"/>
      <c r="H105" s="159"/>
      <c r="I105" s="159"/>
      <c r="J105" s="160">
        <f>J395</f>
        <v>0</v>
      </c>
      <c r="K105" s="157"/>
      <c r="L105" s="161"/>
    </row>
    <row r="106" spans="2:12" s="10" customFormat="1" ht="19.899999999999999" customHeight="1">
      <c r="B106" s="156"/>
      <c r="C106" s="157"/>
      <c r="D106" s="158" t="s">
        <v>212</v>
      </c>
      <c r="E106" s="159"/>
      <c r="F106" s="159"/>
      <c r="G106" s="159"/>
      <c r="H106" s="159"/>
      <c r="I106" s="159"/>
      <c r="J106" s="160">
        <f>J404</f>
        <v>0</v>
      </c>
      <c r="K106" s="157"/>
      <c r="L106" s="161"/>
    </row>
    <row r="107" spans="2:12" s="10" customFormat="1" ht="19.899999999999999" customHeight="1">
      <c r="B107" s="156"/>
      <c r="C107" s="157"/>
      <c r="D107" s="158" t="s">
        <v>213</v>
      </c>
      <c r="E107" s="159"/>
      <c r="F107" s="159"/>
      <c r="G107" s="159"/>
      <c r="H107" s="159"/>
      <c r="I107" s="159"/>
      <c r="J107" s="160">
        <f>J422</f>
        <v>0</v>
      </c>
      <c r="K107" s="157"/>
      <c r="L107" s="161"/>
    </row>
    <row r="108" spans="2:12" s="10" customFormat="1" ht="19.899999999999999" customHeight="1">
      <c r="B108" s="156"/>
      <c r="C108" s="157"/>
      <c r="D108" s="158" t="s">
        <v>214</v>
      </c>
      <c r="E108" s="159"/>
      <c r="F108" s="159"/>
      <c r="G108" s="159"/>
      <c r="H108" s="159"/>
      <c r="I108" s="159"/>
      <c r="J108" s="160">
        <f>J443</f>
        <v>0</v>
      </c>
      <c r="K108" s="157"/>
      <c r="L108" s="161"/>
    </row>
    <row r="109" spans="2:12" s="10" customFormat="1" ht="19.899999999999999" customHeight="1">
      <c r="B109" s="156"/>
      <c r="C109" s="157"/>
      <c r="D109" s="158" t="s">
        <v>215</v>
      </c>
      <c r="E109" s="159"/>
      <c r="F109" s="159"/>
      <c r="G109" s="159"/>
      <c r="H109" s="159"/>
      <c r="I109" s="159"/>
      <c r="J109" s="160">
        <f>J452</f>
        <v>0</v>
      </c>
      <c r="K109" s="157"/>
      <c r="L109" s="161"/>
    </row>
    <row r="110" spans="2:12" s="10" customFormat="1" ht="19.899999999999999" customHeight="1">
      <c r="B110" s="156"/>
      <c r="C110" s="157"/>
      <c r="D110" s="158" t="s">
        <v>216</v>
      </c>
      <c r="E110" s="159"/>
      <c r="F110" s="159"/>
      <c r="G110" s="159"/>
      <c r="H110" s="159"/>
      <c r="I110" s="159"/>
      <c r="J110" s="160">
        <f>J480</f>
        <v>0</v>
      </c>
      <c r="K110" s="157"/>
      <c r="L110" s="161"/>
    </row>
    <row r="111" spans="2:12" s="10" customFormat="1" ht="19.899999999999999" customHeight="1">
      <c r="B111" s="156"/>
      <c r="C111" s="157"/>
      <c r="D111" s="158" t="s">
        <v>217</v>
      </c>
      <c r="E111" s="159"/>
      <c r="F111" s="159"/>
      <c r="G111" s="159"/>
      <c r="H111" s="159"/>
      <c r="I111" s="159"/>
      <c r="J111" s="160">
        <f>J497</f>
        <v>0</v>
      </c>
      <c r="K111" s="157"/>
      <c r="L111" s="161"/>
    </row>
    <row r="112" spans="2:12" s="10" customFormat="1" ht="19.899999999999999" customHeight="1">
      <c r="B112" s="156"/>
      <c r="C112" s="157"/>
      <c r="D112" s="158" t="s">
        <v>218</v>
      </c>
      <c r="E112" s="159"/>
      <c r="F112" s="159"/>
      <c r="G112" s="159"/>
      <c r="H112" s="159"/>
      <c r="I112" s="159"/>
      <c r="J112" s="160">
        <f>J631</f>
        <v>0</v>
      </c>
      <c r="K112" s="157"/>
      <c r="L112" s="161"/>
    </row>
    <row r="113" spans="1:31" s="10" customFormat="1" ht="19.899999999999999" customHeight="1">
      <c r="B113" s="156"/>
      <c r="C113" s="157"/>
      <c r="D113" s="158" t="s">
        <v>219</v>
      </c>
      <c r="E113" s="159"/>
      <c r="F113" s="159"/>
      <c r="G113" s="159"/>
      <c r="H113" s="159"/>
      <c r="I113" s="159"/>
      <c r="J113" s="160">
        <f>J670</f>
        <v>0</v>
      </c>
      <c r="K113" s="157"/>
      <c r="L113" s="161"/>
    </row>
    <row r="114" spans="1:31" s="10" customFormat="1" ht="19.899999999999999" customHeight="1">
      <c r="B114" s="156"/>
      <c r="C114" s="157"/>
      <c r="D114" s="158" t="s">
        <v>220</v>
      </c>
      <c r="E114" s="159"/>
      <c r="F114" s="159"/>
      <c r="G114" s="159"/>
      <c r="H114" s="159"/>
      <c r="I114" s="159"/>
      <c r="J114" s="160">
        <f>J791</f>
        <v>0</v>
      </c>
      <c r="K114" s="157"/>
      <c r="L114" s="161"/>
    </row>
    <row r="115" spans="1:31" s="10" customFormat="1" ht="19.899999999999999" customHeight="1">
      <c r="B115" s="156"/>
      <c r="C115" s="157"/>
      <c r="D115" s="158" t="s">
        <v>221</v>
      </c>
      <c r="E115" s="159"/>
      <c r="F115" s="159"/>
      <c r="G115" s="159"/>
      <c r="H115" s="159"/>
      <c r="I115" s="159"/>
      <c r="J115" s="160">
        <f>J798</f>
        <v>0</v>
      </c>
      <c r="K115" s="157"/>
      <c r="L115" s="161"/>
    </row>
    <row r="116" spans="1:31" s="10" customFormat="1" ht="19.899999999999999" customHeight="1">
      <c r="B116" s="156"/>
      <c r="C116" s="157"/>
      <c r="D116" s="158" t="s">
        <v>222</v>
      </c>
      <c r="E116" s="159"/>
      <c r="F116" s="159"/>
      <c r="G116" s="159"/>
      <c r="H116" s="159"/>
      <c r="I116" s="159"/>
      <c r="J116" s="160">
        <f>J815</f>
        <v>0</v>
      </c>
      <c r="K116" s="157"/>
      <c r="L116" s="161"/>
    </row>
    <row r="117" spans="1:31" s="10" customFormat="1" ht="19.899999999999999" customHeight="1">
      <c r="B117" s="156"/>
      <c r="C117" s="157"/>
      <c r="D117" s="158" t="s">
        <v>223</v>
      </c>
      <c r="E117" s="159"/>
      <c r="F117" s="159"/>
      <c r="G117" s="159"/>
      <c r="H117" s="159"/>
      <c r="I117" s="159"/>
      <c r="J117" s="160">
        <f>J836</f>
        <v>0</v>
      </c>
      <c r="K117" s="157"/>
      <c r="L117" s="161"/>
    </row>
    <row r="118" spans="1:31" s="10" customFormat="1" ht="19.899999999999999" customHeight="1">
      <c r="B118" s="156"/>
      <c r="C118" s="157"/>
      <c r="D118" s="158" t="s">
        <v>224</v>
      </c>
      <c r="E118" s="159"/>
      <c r="F118" s="159"/>
      <c r="G118" s="159"/>
      <c r="H118" s="159"/>
      <c r="I118" s="159"/>
      <c r="J118" s="160">
        <f>J845</f>
        <v>0</v>
      </c>
      <c r="K118" s="157"/>
      <c r="L118" s="161"/>
    </row>
    <row r="119" spans="1:31" s="9" customFormat="1" ht="24.95" customHeight="1">
      <c r="B119" s="150"/>
      <c r="C119" s="151"/>
      <c r="D119" s="152" t="s">
        <v>225</v>
      </c>
      <c r="E119" s="153"/>
      <c r="F119" s="153"/>
      <c r="G119" s="153"/>
      <c r="H119" s="153"/>
      <c r="I119" s="153"/>
      <c r="J119" s="154">
        <f>J949</f>
        <v>0</v>
      </c>
      <c r="K119" s="151"/>
      <c r="L119" s="155"/>
    </row>
    <row r="120" spans="1:31" s="10" customFormat="1" ht="19.899999999999999" customHeight="1">
      <c r="B120" s="156"/>
      <c r="C120" s="157"/>
      <c r="D120" s="158" t="s">
        <v>226</v>
      </c>
      <c r="E120" s="159"/>
      <c r="F120" s="159"/>
      <c r="G120" s="159"/>
      <c r="H120" s="159"/>
      <c r="I120" s="159"/>
      <c r="J120" s="160">
        <f>J950</f>
        <v>0</v>
      </c>
      <c r="K120" s="157"/>
      <c r="L120" s="161"/>
    </row>
    <row r="121" spans="1:31" s="10" customFormat="1" ht="19.899999999999999" customHeight="1">
      <c r="B121" s="156"/>
      <c r="C121" s="157"/>
      <c r="D121" s="158" t="s">
        <v>227</v>
      </c>
      <c r="E121" s="159"/>
      <c r="F121" s="159"/>
      <c r="G121" s="159"/>
      <c r="H121" s="159"/>
      <c r="I121" s="159"/>
      <c r="J121" s="160">
        <f>J953</f>
        <v>0</v>
      </c>
      <c r="K121" s="157"/>
      <c r="L121" s="161"/>
    </row>
    <row r="122" spans="1:31" s="10" customFormat="1" ht="19.899999999999999" customHeight="1">
      <c r="B122" s="156"/>
      <c r="C122" s="157"/>
      <c r="D122" s="158" t="s">
        <v>228</v>
      </c>
      <c r="E122" s="159"/>
      <c r="F122" s="159"/>
      <c r="G122" s="159"/>
      <c r="H122" s="159"/>
      <c r="I122" s="159"/>
      <c r="J122" s="160">
        <f>J962</f>
        <v>0</v>
      </c>
      <c r="K122" s="157"/>
      <c r="L122" s="161"/>
    </row>
    <row r="123" spans="1:31" s="10" customFormat="1" ht="19.899999999999999" customHeight="1">
      <c r="B123" s="156"/>
      <c r="C123" s="157"/>
      <c r="D123" s="158" t="s">
        <v>229</v>
      </c>
      <c r="E123" s="159"/>
      <c r="F123" s="159"/>
      <c r="G123" s="159"/>
      <c r="H123" s="159"/>
      <c r="I123" s="159"/>
      <c r="J123" s="160">
        <f>J967</f>
        <v>0</v>
      </c>
      <c r="K123" s="157"/>
      <c r="L123" s="161"/>
    </row>
    <row r="124" spans="1:31" s="2" customFormat="1" ht="21.7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9" spans="1:63" s="2" customFormat="1" ht="6.95" customHeight="1">
      <c r="A129" s="35"/>
      <c r="B129" s="57"/>
      <c r="C129" s="58"/>
      <c r="D129" s="58"/>
      <c r="E129" s="58"/>
      <c r="F129" s="58"/>
      <c r="G129" s="58"/>
      <c r="H129" s="58"/>
      <c r="I129" s="58"/>
      <c r="J129" s="58"/>
      <c r="K129" s="58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24.95" customHeight="1">
      <c r="A130" s="35"/>
      <c r="B130" s="36"/>
      <c r="C130" s="24" t="s">
        <v>230</v>
      </c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" customHeight="1">
      <c r="A132" s="35"/>
      <c r="B132" s="36"/>
      <c r="C132" s="30" t="s">
        <v>16</v>
      </c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6.5" customHeight="1">
      <c r="A133" s="35"/>
      <c r="B133" s="36"/>
      <c r="C133" s="37"/>
      <c r="D133" s="37"/>
      <c r="E133" s="326" t="str">
        <f>E7</f>
        <v>ZŠ Komenského 68 – rekonstrukce žákovských šaten</v>
      </c>
      <c r="F133" s="327"/>
      <c r="G133" s="327"/>
      <c r="H133" s="32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2" customHeight="1">
      <c r="A134" s="35"/>
      <c r="B134" s="36"/>
      <c r="C134" s="30" t="s">
        <v>114</v>
      </c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6.5" customHeight="1">
      <c r="A135" s="35"/>
      <c r="B135" s="36"/>
      <c r="C135" s="37"/>
      <c r="D135" s="37"/>
      <c r="E135" s="295" t="str">
        <f>E9</f>
        <v>01 - Stavební část</v>
      </c>
      <c r="F135" s="325"/>
      <c r="G135" s="325"/>
      <c r="H135" s="325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12" customHeight="1">
      <c r="A137" s="35"/>
      <c r="B137" s="36"/>
      <c r="C137" s="30" t="s">
        <v>20</v>
      </c>
      <c r="D137" s="37"/>
      <c r="E137" s="37"/>
      <c r="F137" s="28" t="str">
        <f>F12</f>
        <v xml:space="preserve"> </v>
      </c>
      <c r="G137" s="37"/>
      <c r="H137" s="37"/>
      <c r="I137" s="30" t="s">
        <v>22</v>
      </c>
      <c r="J137" s="67" t="str">
        <f>IF(J12="","",J12)</f>
        <v>20. 8. 2024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6.95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>
      <c r="A139" s="35"/>
      <c r="B139" s="36"/>
      <c r="C139" s="30" t="s">
        <v>24</v>
      </c>
      <c r="D139" s="37"/>
      <c r="E139" s="37"/>
      <c r="F139" s="28" t="str">
        <f>E15</f>
        <v>Město Nový Jičín</v>
      </c>
      <c r="G139" s="37"/>
      <c r="H139" s="37"/>
      <c r="I139" s="30" t="s">
        <v>31</v>
      </c>
      <c r="J139" s="33" t="str">
        <f>E21</f>
        <v>RUSTICUS, s. r. o.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25.7" customHeight="1">
      <c r="A140" s="35"/>
      <c r="B140" s="36"/>
      <c r="C140" s="30" t="s">
        <v>29</v>
      </c>
      <c r="D140" s="37"/>
      <c r="E140" s="37"/>
      <c r="F140" s="28" t="str">
        <f>IF(E18="","",E18)</f>
        <v>Vyplň údaj</v>
      </c>
      <c r="G140" s="37"/>
      <c r="H140" s="37"/>
      <c r="I140" s="30" t="s">
        <v>36</v>
      </c>
      <c r="J140" s="33" t="str">
        <f>E24</f>
        <v>Ing. arch. Pavel Pazdziora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2" customFormat="1" ht="10.35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3" s="11" customFormat="1" ht="29.25" customHeight="1">
      <c r="A142" s="162"/>
      <c r="B142" s="163"/>
      <c r="C142" s="164" t="s">
        <v>231</v>
      </c>
      <c r="D142" s="165" t="s">
        <v>64</v>
      </c>
      <c r="E142" s="165" t="s">
        <v>60</v>
      </c>
      <c r="F142" s="165" t="s">
        <v>61</v>
      </c>
      <c r="G142" s="165" t="s">
        <v>232</v>
      </c>
      <c r="H142" s="165" t="s">
        <v>233</v>
      </c>
      <c r="I142" s="165" t="s">
        <v>234</v>
      </c>
      <c r="J142" s="166" t="s">
        <v>200</v>
      </c>
      <c r="K142" s="167" t="s">
        <v>235</v>
      </c>
      <c r="L142" s="168"/>
      <c r="M142" s="76" t="s">
        <v>1</v>
      </c>
      <c r="N142" s="77" t="s">
        <v>43</v>
      </c>
      <c r="O142" s="77" t="s">
        <v>236</v>
      </c>
      <c r="P142" s="77" t="s">
        <v>237</v>
      </c>
      <c r="Q142" s="77" t="s">
        <v>238</v>
      </c>
      <c r="R142" s="77" t="s">
        <v>239</v>
      </c>
      <c r="S142" s="77" t="s">
        <v>240</v>
      </c>
      <c r="T142" s="78" t="s">
        <v>241</v>
      </c>
      <c r="U142" s="162"/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/>
    </row>
    <row r="143" spans="1:63" s="2" customFormat="1" ht="22.9" customHeight="1">
      <c r="A143" s="35"/>
      <c r="B143" s="36"/>
      <c r="C143" s="83" t="s">
        <v>242</v>
      </c>
      <c r="D143" s="37"/>
      <c r="E143" s="37"/>
      <c r="F143" s="37"/>
      <c r="G143" s="37"/>
      <c r="H143" s="37"/>
      <c r="I143" s="37"/>
      <c r="J143" s="169">
        <f>BK143</f>
        <v>0</v>
      </c>
      <c r="K143" s="37"/>
      <c r="L143" s="40"/>
      <c r="M143" s="79"/>
      <c r="N143" s="170"/>
      <c r="O143" s="80"/>
      <c r="P143" s="171">
        <f>P144+P349+P949</f>
        <v>0</v>
      </c>
      <c r="Q143" s="80"/>
      <c r="R143" s="171">
        <f>R144+R349+R949</f>
        <v>46.21378816</v>
      </c>
      <c r="S143" s="80"/>
      <c r="T143" s="172">
        <f>T144+T349+T949</f>
        <v>71.018348060000008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78</v>
      </c>
      <c r="AU143" s="18" t="s">
        <v>202</v>
      </c>
      <c r="BK143" s="173">
        <f>BK144+BK349+BK949</f>
        <v>0</v>
      </c>
    </row>
    <row r="144" spans="1:63" s="12" customFormat="1" ht="25.9" customHeight="1">
      <c r="B144" s="174"/>
      <c r="C144" s="175"/>
      <c r="D144" s="176" t="s">
        <v>78</v>
      </c>
      <c r="E144" s="177" t="s">
        <v>243</v>
      </c>
      <c r="F144" s="177" t="s">
        <v>244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P145+P195+P296+P337+P346</f>
        <v>0</v>
      </c>
      <c r="Q144" s="182"/>
      <c r="R144" s="183">
        <f>R145+R195+R296+R337+R346</f>
        <v>26.121367919999997</v>
      </c>
      <c r="S144" s="182"/>
      <c r="T144" s="184">
        <f>T145+T195+T296+T337+T346</f>
        <v>12.956474290000001</v>
      </c>
      <c r="AR144" s="185" t="s">
        <v>87</v>
      </c>
      <c r="AT144" s="186" t="s">
        <v>78</v>
      </c>
      <c r="AU144" s="186" t="s">
        <v>79</v>
      </c>
      <c r="AY144" s="185" t="s">
        <v>245</v>
      </c>
      <c r="BK144" s="187">
        <f>BK145+BK195+BK296+BK337+BK346</f>
        <v>0</v>
      </c>
    </row>
    <row r="145" spans="1:65" s="12" customFormat="1" ht="22.9" customHeight="1">
      <c r="B145" s="174"/>
      <c r="C145" s="175"/>
      <c r="D145" s="176" t="s">
        <v>78</v>
      </c>
      <c r="E145" s="188" t="s">
        <v>97</v>
      </c>
      <c r="F145" s="188" t="s">
        <v>246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SUM(P146:P194)</f>
        <v>0</v>
      </c>
      <c r="Q145" s="182"/>
      <c r="R145" s="183">
        <f>SUM(R146:R194)</f>
        <v>0.79006402999999992</v>
      </c>
      <c r="S145" s="182"/>
      <c r="T145" s="184">
        <f>SUM(T146:T194)</f>
        <v>3.9907700000000003E-3</v>
      </c>
      <c r="AR145" s="185" t="s">
        <v>87</v>
      </c>
      <c r="AT145" s="186" t="s">
        <v>78</v>
      </c>
      <c r="AU145" s="186" t="s">
        <v>87</v>
      </c>
      <c r="AY145" s="185" t="s">
        <v>245</v>
      </c>
      <c r="BK145" s="187">
        <f>SUM(BK146:BK194)</f>
        <v>0</v>
      </c>
    </row>
    <row r="146" spans="1:65" s="2" customFormat="1" ht="21.75" customHeight="1">
      <c r="A146" s="35"/>
      <c r="B146" s="36"/>
      <c r="C146" s="190" t="s">
        <v>247</v>
      </c>
      <c r="D146" s="190" t="s">
        <v>248</v>
      </c>
      <c r="E146" s="191" t="s">
        <v>249</v>
      </c>
      <c r="F146" s="192" t="s">
        <v>250</v>
      </c>
      <c r="G146" s="193" t="s">
        <v>251</v>
      </c>
      <c r="H146" s="194">
        <v>1</v>
      </c>
      <c r="I146" s="195"/>
      <c r="J146" s="196">
        <f>ROUND(I146*H146,2)</f>
        <v>0</v>
      </c>
      <c r="K146" s="197"/>
      <c r="L146" s="40"/>
      <c r="M146" s="198" t="s">
        <v>1</v>
      </c>
      <c r="N146" s="199" t="s">
        <v>44</v>
      </c>
      <c r="O146" s="72"/>
      <c r="P146" s="200">
        <f>O146*H146</f>
        <v>0</v>
      </c>
      <c r="Q146" s="200">
        <v>6.8799999999999998E-3</v>
      </c>
      <c r="R146" s="200">
        <f>Q146*H146</f>
        <v>6.8799999999999998E-3</v>
      </c>
      <c r="S146" s="200">
        <v>0</v>
      </c>
      <c r="T146" s="20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2" t="s">
        <v>252</v>
      </c>
      <c r="AT146" s="202" t="s">
        <v>248</v>
      </c>
      <c r="AU146" s="202" t="s">
        <v>89</v>
      </c>
      <c r="AY146" s="18" t="s">
        <v>245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8" t="s">
        <v>87</v>
      </c>
      <c r="BK146" s="203">
        <f>ROUND(I146*H146,2)</f>
        <v>0</v>
      </c>
      <c r="BL146" s="18" t="s">
        <v>252</v>
      </c>
      <c r="BM146" s="202" t="s">
        <v>253</v>
      </c>
    </row>
    <row r="147" spans="1:65" s="2" customFormat="1">
      <c r="A147" s="35"/>
      <c r="B147" s="36"/>
      <c r="C147" s="37"/>
      <c r="D147" s="204" t="s">
        <v>254</v>
      </c>
      <c r="E147" s="37"/>
      <c r="F147" s="205" t="s">
        <v>250</v>
      </c>
      <c r="G147" s="37"/>
      <c r="H147" s="37"/>
      <c r="I147" s="206"/>
      <c r="J147" s="37"/>
      <c r="K147" s="37"/>
      <c r="L147" s="40"/>
      <c r="M147" s="207"/>
      <c r="N147" s="208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254</v>
      </c>
      <c r="AU147" s="18" t="s">
        <v>89</v>
      </c>
    </row>
    <row r="148" spans="1:65" s="13" customFormat="1">
      <c r="B148" s="209"/>
      <c r="C148" s="210"/>
      <c r="D148" s="204" t="s">
        <v>255</v>
      </c>
      <c r="E148" s="211" t="s">
        <v>1</v>
      </c>
      <c r="F148" s="212" t="s">
        <v>256</v>
      </c>
      <c r="G148" s="210"/>
      <c r="H148" s="211" t="s">
        <v>1</v>
      </c>
      <c r="I148" s="213"/>
      <c r="J148" s="210"/>
      <c r="K148" s="210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255</v>
      </c>
      <c r="AU148" s="218" t="s">
        <v>89</v>
      </c>
      <c r="AV148" s="13" t="s">
        <v>87</v>
      </c>
      <c r="AW148" s="13" t="s">
        <v>35</v>
      </c>
      <c r="AX148" s="13" t="s">
        <v>79</v>
      </c>
      <c r="AY148" s="218" t="s">
        <v>245</v>
      </c>
    </row>
    <row r="149" spans="1:65" s="14" customFormat="1">
      <c r="B149" s="219"/>
      <c r="C149" s="220"/>
      <c r="D149" s="204" t="s">
        <v>255</v>
      </c>
      <c r="E149" s="221" t="s">
        <v>1</v>
      </c>
      <c r="F149" s="222" t="s">
        <v>87</v>
      </c>
      <c r="G149" s="220"/>
      <c r="H149" s="223">
        <v>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255</v>
      </c>
      <c r="AU149" s="229" t="s">
        <v>89</v>
      </c>
      <c r="AV149" s="14" t="s">
        <v>89</v>
      </c>
      <c r="AW149" s="14" t="s">
        <v>35</v>
      </c>
      <c r="AX149" s="14" t="s">
        <v>87</v>
      </c>
      <c r="AY149" s="229" t="s">
        <v>245</v>
      </c>
    </row>
    <row r="150" spans="1:65" s="2" customFormat="1" ht="24.2" customHeight="1">
      <c r="A150" s="35"/>
      <c r="B150" s="36"/>
      <c r="C150" s="230" t="s">
        <v>257</v>
      </c>
      <c r="D150" s="230" t="s">
        <v>258</v>
      </c>
      <c r="E150" s="231" t="s">
        <v>259</v>
      </c>
      <c r="F150" s="232" t="s">
        <v>260</v>
      </c>
      <c r="G150" s="233" t="s">
        <v>251</v>
      </c>
      <c r="H150" s="234">
        <v>1</v>
      </c>
      <c r="I150" s="235"/>
      <c r="J150" s="236">
        <f>ROUND(I150*H150,2)</f>
        <v>0</v>
      </c>
      <c r="K150" s="237"/>
      <c r="L150" s="238"/>
      <c r="M150" s="239" t="s">
        <v>1</v>
      </c>
      <c r="N150" s="240" t="s">
        <v>44</v>
      </c>
      <c r="O150" s="72"/>
      <c r="P150" s="200">
        <f>O150*H150</f>
        <v>0</v>
      </c>
      <c r="Q150" s="200">
        <v>7.2999999999999995E-2</v>
      </c>
      <c r="R150" s="200">
        <f>Q150*H150</f>
        <v>7.2999999999999995E-2</v>
      </c>
      <c r="S150" s="200">
        <v>0</v>
      </c>
      <c r="T150" s="20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2" t="s">
        <v>261</v>
      </c>
      <c r="AT150" s="202" t="s">
        <v>258</v>
      </c>
      <c r="AU150" s="202" t="s">
        <v>89</v>
      </c>
      <c r="AY150" s="18" t="s">
        <v>245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8" t="s">
        <v>87</v>
      </c>
      <c r="BK150" s="203">
        <f>ROUND(I150*H150,2)</f>
        <v>0</v>
      </c>
      <c r="BL150" s="18" t="s">
        <v>252</v>
      </c>
      <c r="BM150" s="202" t="s">
        <v>262</v>
      </c>
    </row>
    <row r="151" spans="1:65" s="2" customFormat="1">
      <c r="A151" s="35"/>
      <c r="B151" s="36"/>
      <c r="C151" s="37"/>
      <c r="D151" s="204" t="s">
        <v>254</v>
      </c>
      <c r="E151" s="37"/>
      <c r="F151" s="205" t="s">
        <v>260</v>
      </c>
      <c r="G151" s="37"/>
      <c r="H151" s="37"/>
      <c r="I151" s="206"/>
      <c r="J151" s="37"/>
      <c r="K151" s="37"/>
      <c r="L151" s="40"/>
      <c r="M151" s="207"/>
      <c r="N151" s="208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254</v>
      </c>
      <c r="AU151" s="18" t="s">
        <v>89</v>
      </c>
    </row>
    <row r="152" spans="1:65" s="2" customFormat="1" ht="24.2" customHeight="1">
      <c r="A152" s="35"/>
      <c r="B152" s="36"/>
      <c r="C152" s="190" t="s">
        <v>263</v>
      </c>
      <c r="D152" s="190" t="s">
        <v>248</v>
      </c>
      <c r="E152" s="191" t="s">
        <v>264</v>
      </c>
      <c r="F152" s="192" t="s">
        <v>265</v>
      </c>
      <c r="G152" s="193" t="s">
        <v>100</v>
      </c>
      <c r="H152" s="194">
        <v>19.61</v>
      </c>
      <c r="I152" s="195"/>
      <c r="J152" s="196">
        <f>ROUND(I152*H152,2)</f>
        <v>0</v>
      </c>
      <c r="K152" s="197"/>
      <c r="L152" s="40"/>
      <c r="M152" s="198" t="s">
        <v>1</v>
      </c>
      <c r="N152" s="199" t="s">
        <v>44</v>
      </c>
      <c r="O152" s="72"/>
      <c r="P152" s="200">
        <f>O152*H152</f>
        <v>0</v>
      </c>
      <c r="Q152" s="200">
        <v>1.1900000000000001E-3</v>
      </c>
      <c r="R152" s="200">
        <f>Q152*H152</f>
        <v>2.33359E-2</v>
      </c>
      <c r="S152" s="200">
        <v>1.0000000000000001E-5</v>
      </c>
      <c r="T152" s="201">
        <f>S152*H152</f>
        <v>1.9610000000000002E-4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2" t="s">
        <v>252</v>
      </c>
      <c r="AT152" s="202" t="s">
        <v>248</v>
      </c>
      <c r="AU152" s="202" t="s">
        <v>89</v>
      </c>
      <c r="AY152" s="18" t="s">
        <v>245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8" t="s">
        <v>87</v>
      </c>
      <c r="BK152" s="203">
        <f>ROUND(I152*H152,2)</f>
        <v>0</v>
      </c>
      <c r="BL152" s="18" t="s">
        <v>252</v>
      </c>
      <c r="BM152" s="202" t="s">
        <v>266</v>
      </c>
    </row>
    <row r="153" spans="1:65" s="2" customFormat="1" ht="19.5">
      <c r="A153" s="35"/>
      <c r="B153" s="36"/>
      <c r="C153" s="37"/>
      <c r="D153" s="204" t="s">
        <v>254</v>
      </c>
      <c r="E153" s="37"/>
      <c r="F153" s="205" t="s">
        <v>267</v>
      </c>
      <c r="G153" s="37"/>
      <c r="H153" s="37"/>
      <c r="I153" s="206"/>
      <c r="J153" s="37"/>
      <c r="K153" s="37"/>
      <c r="L153" s="40"/>
      <c r="M153" s="207"/>
      <c r="N153" s="208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254</v>
      </c>
      <c r="AU153" s="18" t="s">
        <v>89</v>
      </c>
    </row>
    <row r="154" spans="1:65" s="13" customFormat="1">
      <c r="B154" s="209"/>
      <c r="C154" s="210"/>
      <c r="D154" s="204" t="s">
        <v>255</v>
      </c>
      <c r="E154" s="211" t="s">
        <v>1</v>
      </c>
      <c r="F154" s="212" t="s">
        <v>268</v>
      </c>
      <c r="G154" s="210"/>
      <c r="H154" s="211" t="s">
        <v>1</v>
      </c>
      <c r="I154" s="213"/>
      <c r="J154" s="210"/>
      <c r="K154" s="210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255</v>
      </c>
      <c r="AU154" s="218" t="s">
        <v>89</v>
      </c>
      <c r="AV154" s="13" t="s">
        <v>87</v>
      </c>
      <c r="AW154" s="13" t="s">
        <v>35</v>
      </c>
      <c r="AX154" s="13" t="s">
        <v>79</v>
      </c>
      <c r="AY154" s="218" t="s">
        <v>245</v>
      </c>
    </row>
    <row r="155" spans="1:65" s="14" customFormat="1">
      <c r="B155" s="219"/>
      <c r="C155" s="220"/>
      <c r="D155" s="204" t="s">
        <v>255</v>
      </c>
      <c r="E155" s="221" t="s">
        <v>1</v>
      </c>
      <c r="F155" s="222" t="s">
        <v>269</v>
      </c>
      <c r="G155" s="220"/>
      <c r="H155" s="223">
        <v>13.5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255</v>
      </c>
      <c r="AU155" s="229" t="s">
        <v>89</v>
      </c>
      <c r="AV155" s="14" t="s">
        <v>89</v>
      </c>
      <c r="AW155" s="14" t="s">
        <v>35</v>
      </c>
      <c r="AX155" s="14" t="s">
        <v>79</v>
      </c>
      <c r="AY155" s="229" t="s">
        <v>245</v>
      </c>
    </row>
    <row r="156" spans="1:65" s="14" customFormat="1">
      <c r="B156" s="219"/>
      <c r="C156" s="220"/>
      <c r="D156" s="204" t="s">
        <v>255</v>
      </c>
      <c r="E156" s="221" t="s">
        <v>1</v>
      </c>
      <c r="F156" s="222" t="s">
        <v>270</v>
      </c>
      <c r="G156" s="220"/>
      <c r="H156" s="223">
        <v>1.6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255</v>
      </c>
      <c r="AU156" s="229" t="s">
        <v>89</v>
      </c>
      <c r="AV156" s="14" t="s">
        <v>89</v>
      </c>
      <c r="AW156" s="14" t="s">
        <v>35</v>
      </c>
      <c r="AX156" s="14" t="s">
        <v>79</v>
      </c>
      <c r="AY156" s="229" t="s">
        <v>245</v>
      </c>
    </row>
    <row r="157" spans="1:65" s="13" customFormat="1">
      <c r="B157" s="209"/>
      <c r="C157" s="210"/>
      <c r="D157" s="204" t="s">
        <v>255</v>
      </c>
      <c r="E157" s="211" t="s">
        <v>1</v>
      </c>
      <c r="F157" s="212" t="s">
        <v>271</v>
      </c>
      <c r="G157" s="210"/>
      <c r="H157" s="211" t="s">
        <v>1</v>
      </c>
      <c r="I157" s="213"/>
      <c r="J157" s="210"/>
      <c r="K157" s="210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255</v>
      </c>
      <c r="AU157" s="218" t="s">
        <v>89</v>
      </c>
      <c r="AV157" s="13" t="s">
        <v>87</v>
      </c>
      <c r="AW157" s="13" t="s">
        <v>35</v>
      </c>
      <c r="AX157" s="13" t="s">
        <v>79</v>
      </c>
      <c r="AY157" s="218" t="s">
        <v>245</v>
      </c>
    </row>
    <row r="158" spans="1:65" s="14" customFormat="1">
      <c r="B158" s="219"/>
      <c r="C158" s="220"/>
      <c r="D158" s="204" t="s">
        <v>255</v>
      </c>
      <c r="E158" s="221" t="s">
        <v>1</v>
      </c>
      <c r="F158" s="222" t="s">
        <v>272</v>
      </c>
      <c r="G158" s="220"/>
      <c r="H158" s="223">
        <v>3.91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255</v>
      </c>
      <c r="AU158" s="229" t="s">
        <v>89</v>
      </c>
      <c r="AV158" s="14" t="s">
        <v>89</v>
      </c>
      <c r="AW158" s="14" t="s">
        <v>35</v>
      </c>
      <c r="AX158" s="14" t="s">
        <v>79</v>
      </c>
      <c r="AY158" s="229" t="s">
        <v>245</v>
      </c>
    </row>
    <row r="159" spans="1:65" s="14" customFormat="1">
      <c r="B159" s="219"/>
      <c r="C159" s="220"/>
      <c r="D159" s="204" t="s">
        <v>255</v>
      </c>
      <c r="E159" s="221" t="s">
        <v>1</v>
      </c>
      <c r="F159" s="222" t="s">
        <v>273</v>
      </c>
      <c r="G159" s="220"/>
      <c r="H159" s="223">
        <v>0.6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255</v>
      </c>
      <c r="AU159" s="229" t="s">
        <v>89</v>
      </c>
      <c r="AV159" s="14" t="s">
        <v>89</v>
      </c>
      <c r="AW159" s="14" t="s">
        <v>35</v>
      </c>
      <c r="AX159" s="14" t="s">
        <v>79</v>
      </c>
      <c r="AY159" s="229" t="s">
        <v>245</v>
      </c>
    </row>
    <row r="160" spans="1:65" s="15" customFormat="1">
      <c r="B160" s="241"/>
      <c r="C160" s="242"/>
      <c r="D160" s="204" t="s">
        <v>255</v>
      </c>
      <c r="E160" s="243" t="s">
        <v>1</v>
      </c>
      <c r="F160" s="244" t="s">
        <v>274</v>
      </c>
      <c r="G160" s="242"/>
      <c r="H160" s="245">
        <v>19.61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AT160" s="251" t="s">
        <v>255</v>
      </c>
      <c r="AU160" s="251" t="s">
        <v>89</v>
      </c>
      <c r="AV160" s="15" t="s">
        <v>252</v>
      </c>
      <c r="AW160" s="15" t="s">
        <v>35</v>
      </c>
      <c r="AX160" s="15" t="s">
        <v>87</v>
      </c>
      <c r="AY160" s="251" t="s">
        <v>245</v>
      </c>
    </row>
    <row r="161" spans="1:65" s="2" customFormat="1" ht="24.2" customHeight="1">
      <c r="A161" s="35"/>
      <c r="B161" s="36"/>
      <c r="C161" s="190" t="s">
        <v>275</v>
      </c>
      <c r="D161" s="190" t="s">
        <v>248</v>
      </c>
      <c r="E161" s="191" t="s">
        <v>276</v>
      </c>
      <c r="F161" s="192" t="s">
        <v>277</v>
      </c>
      <c r="G161" s="193" t="s">
        <v>100</v>
      </c>
      <c r="H161" s="194">
        <v>25.36</v>
      </c>
      <c r="I161" s="195"/>
      <c r="J161" s="196">
        <f>ROUND(I161*H161,2)</f>
        <v>0</v>
      </c>
      <c r="K161" s="197"/>
      <c r="L161" s="40"/>
      <c r="M161" s="198" t="s">
        <v>1</v>
      </c>
      <c r="N161" s="199" t="s">
        <v>44</v>
      </c>
      <c r="O161" s="72"/>
      <c r="P161" s="200">
        <f>O161*H161</f>
        <v>0</v>
      </c>
      <c r="Q161" s="200">
        <v>1.7799999999999999E-3</v>
      </c>
      <c r="R161" s="200">
        <f>Q161*H161</f>
        <v>4.5140799999999995E-2</v>
      </c>
      <c r="S161" s="200">
        <v>1.0000000000000001E-5</v>
      </c>
      <c r="T161" s="201">
        <f>S161*H161</f>
        <v>2.5360000000000004E-4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2" t="s">
        <v>252</v>
      </c>
      <c r="AT161" s="202" t="s">
        <v>248</v>
      </c>
      <c r="AU161" s="202" t="s">
        <v>89</v>
      </c>
      <c r="AY161" s="18" t="s">
        <v>245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8" t="s">
        <v>87</v>
      </c>
      <c r="BK161" s="203">
        <f>ROUND(I161*H161,2)</f>
        <v>0</v>
      </c>
      <c r="BL161" s="18" t="s">
        <v>252</v>
      </c>
      <c r="BM161" s="202" t="s">
        <v>278</v>
      </c>
    </row>
    <row r="162" spans="1:65" s="2" customFormat="1" ht="19.5">
      <c r="A162" s="35"/>
      <c r="B162" s="36"/>
      <c r="C162" s="37"/>
      <c r="D162" s="204" t="s">
        <v>254</v>
      </c>
      <c r="E162" s="37"/>
      <c r="F162" s="205" t="s">
        <v>279</v>
      </c>
      <c r="G162" s="37"/>
      <c r="H162" s="37"/>
      <c r="I162" s="206"/>
      <c r="J162" s="37"/>
      <c r="K162" s="37"/>
      <c r="L162" s="40"/>
      <c r="M162" s="207"/>
      <c r="N162" s="208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254</v>
      </c>
      <c r="AU162" s="18" t="s">
        <v>89</v>
      </c>
    </row>
    <row r="163" spans="1:65" s="13" customFormat="1">
      <c r="B163" s="209"/>
      <c r="C163" s="210"/>
      <c r="D163" s="204" t="s">
        <v>255</v>
      </c>
      <c r="E163" s="211" t="s">
        <v>1</v>
      </c>
      <c r="F163" s="212" t="s">
        <v>280</v>
      </c>
      <c r="G163" s="210"/>
      <c r="H163" s="211" t="s">
        <v>1</v>
      </c>
      <c r="I163" s="213"/>
      <c r="J163" s="210"/>
      <c r="K163" s="210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255</v>
      </c>
      <c r="AU163" s="218" t="s">
        <v>89</v>
      </c>
      <c r="AV163" s="13" t="s">
        <v>87</v>
      </c>
      <c r="AW163" s="13" t="s">
        <v>35</v>
      </c>
      <c r="AX163" s="13" t="s">
        <v>79</v>
      </c>
      <c r="AY163" s="218" t="s">
        <v>245</v>
      </c>
    </row>
    <row r="164" spans="1:65" s="14" customFormat="1">
      <c r="B164" s="219"/>
      <c r="C164" s="220"/>
      <c r="D164" s="204" t="s">
        <v>255</v>
      </c>
      <c r="E164" s="221" t="s">
        <v>1</v>
      </c>
      <c r="F164" s="222" t="s">
        <v>281</v>
      </c>
      <c r="G164" s="220"/>
      <c r="H164" s="223">
        <v>14.87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255</v>
      </c>
      <c r="AU164" s="229" t="s">
        <v>89</v>
      </c>
      <c r="AV164" s="14" t="s">
        <v>89</v>
      </c>
      <c r="AW164" s="14" t="s">
        <v>35</v>
      </c>
      <c r="AX164" s="14" t="s">
        <v>79</v>
      </c>
      <c r="AY164" s="229" t="s">
        <v>245</v>
      </c>
    </row>
    <row r="165" spans="1:65" s="13" customFormat="1">
      <c r="B165" s="209"/>
      <c r="C165" s="210"/>
      <c r="D165" s="204" t="s">
        <v>255</v>
      </c>
      <c r="E165" s="211" t="s">
        <v>1</v>
      </c>
      <c r="F165" s="212" t="s">
        <v>271</v>
      </c>
      <c r="G165" s="210"/>
      <c r="H165" s="211" t="s">
        <v>1</v>
      </c>
      <c r="I165" s="213"/>
      <c r="J165" s="210"/>
      <c r="K165" s="210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255</v>
      </c>
      <c r="AU165" s="218" t="s">
        <v>89</v>
      </c>
      <c r="AV165" s="13" t="s">
        <v>87</v>
      </c>
      <c r="AW165" s="13" t="s">
        <v>35</v>
      </c>
      <c r="AX165" s="13" t="s">
        <v>79</v>
      </c>
      <c r="AY165" s="218" t="s">
        <v>245</v>
      </c>
    </row>
    <row r="166" spans="1:65" s="14" customFormat="1">
      <c r="B166" s="219"/>
      <c r="C166" s="220"/>
      <c r="D166" s="204" t="s">
        <v>255</v>
      </c>
      <c r="E166" s="221" t="s">
        <v>1</v>
      </c>
      <c r="F166" s="222" t="s">
        <v>282</v>
      </c>
      <c r="G166" s="220"/>
      <c r="H166" s="223">
        <v>9.84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255</v>
      </c>
      <c r="AU166" s="229" t="s">
        <v>89</v>
      </c>
      <c r="AV166" s="14" t="s">
        <v>89</v>
      </c>
      <c r="AW166" s="14" t="s">
        <v>35</v>
      </c>
      <c r="AX166" s="14" t="s">
        <v>79</v>
      </c>
      <c r="AY166" s="229" t="s">
        <v>245</v>
      </c>
    </row>
    <row r="167" spans="1:65" s="14" customFormat="1">
      <c r="B167" s="219"/>
      <c r="C167" s="220"/>
      <c r="D167" s="204" t="s">
        <v>255</v>
      </c>
      <c r="E167" s="221" t="s">
        <v>1</v>
      </c>
      <c r="F167" s="222" t="s">
        <v>283</v>
      </c>
      <c r="G167" s="220"/>
      <c r="H167" s="223">
        <v>0.65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255</v>
      </c>
      <c r="AU167" s="229" t="s">
        <v>89</v>
      </c>
      <c r="AV167" s="14" t="s">
        <v>89</v>
      </c>
      <c r="AW167" s="14" t="s">
        <v>35</v>
      </c>
      <c r="AX167" s="14" t="s">
        <v>79</v>
      </c>
      <c r="AY167" s="229" t="s">
        <v>245</v>
      </c>
    </row>
    <row r="168" spans="1:65" s="15" customFormat="1">
      <c r="B168" s="241"/>
      <c r="C168" s="242"/>
      <c r="D168" s="204" t="s">
        <v>255</v>
      </c>
      <c r="E168" s="243" t="s">
        <v>1</v>
      </c>
      <c r="F168" s="244" t="s">
        <v>274</v>
      </c>
      <c r="G168" s="242"/>
      <c r="H168" s="245">
        <v>25.36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AT168" s="251" t="s">
        <v>255</v>
      </c>
      <c r="AU168" s="251" t="s">
        <v>89</v>
      </c>
      <c r="AV168" s="15" t="s">
        <v>252</v>
      </c>
      <c r="AW168" s="15" t="s">
        <v>35</v>
      </c>
      <c r="AX168" s="15" t="s">
        <v>87</v>
      </c>
      <c r="AY168" s="251" t="s">
        <v>245</v>
      </c>
    </row>
    <row r="169" spans="1:65" s="2" customFormat="1" ht="24.2" customHeight="1">
      <c r="A169" s="35"/>
      <c r="B169" s="36"/>
      <c r="C169" s="190" t="s">
        <v>284</v>
      </c>
      <c r="D169" s="190" t="s">
        <v>248</v>
      </c>
      <c r="E169" s="191" t="s">
        <v>285</v>
      </c>
      <c r="F169" s="192" t="s">
        <v>286</v>
      </c>
      <c r="G169" s="193" t="s">
        <v>100</v>
      </c>
      <c r="H169" s="194">
        <v>75.06</v>
      </c>
      <c r="I169" s="195"/>
      <c r="J169" s="196">
        <f>ROUND(I169*H169,2)</f>
        <v>0</v>
      </c>
      <c r="K169" s="197"/>
      <c r="L169" s="40"/>
      <c r="M169" s="198" t="s">
        <v>1</v>
      </c>
      <c r="N169" s="199" t="s">
        <v>44</v>
      </c>
      <c r="O169" s="72"/>
      <c r="P169" s="200">
        <f>O169*H169</f>
        <v>0</v>
      </c>
      <c r="Q169" s="200">
        <v>5.9999999999999995E-4</v>
      </c>
      <c r="R169" s="200">
        <f>Q169*H169</f>
        <v>4.5036E-2</v>
      </c>
      <c r="S169" s="200">
        <v>4.0000000000000003E-5</v>
      </c>
      <c r="T169" s="201">
        <f>S169*H169</f>
        <v>3.0024000000000001E-3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2" t="s">
        <v>252</v>
      </c>
      <c r="AT169" s="202" t="s">
        <v>248</v>
      </c>
      <c r="AU169" s="202" t="s">
        <v>89</v>
      </c>
      <c r="AY169" s="18" t="s">
        <v>245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8" t="s">
        <v>87</v>
      </c>
      <c r="BK169" s="203">
        <f>ROUND(I169*H169,2)</f>
        <v>0</v>
      </c>
      <c r="BL169" s="18" t="s">
        <v>252</v>
      </c>
      <c r="BM169" s="202" t="s">
        <v>287</v>
      </c>
    </row>
    <row r="170" spans="1:65" s="2" customFormat="1" ht="19.5">
      <c r="A170" s="35"/>
      <c r="B170" s="36"/>
      <c r="C170" s="37"/>
      <c r="D170" s="204" t="s">
        <v>254</v>
      </c>
      <c r="E170" s="37"/>
      <c r="F170" s="205" t="s">
        <v>288</v>
      </c>
      <c r="G170" s="37"/>
      <c r="H170" s="37"/>
      <c r="I170" s="206"/>
      <c r="J170" s="37"/>
      <c r="K170" s="37"/>
      <c r="L170" s="40"/>
      <c r="M170" s="207"/>
      <c r="N170" s="208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254</v>
      </c>
      <c r="AU170" s="18" t="s">
        <v>89</v>
      </c>
    </row>
    <row r="171" spans="1:65" s="13" customFormat="1">
      <c r="B171" s="209"/>
      <c r="C171" s="210"/>
      <c r="D171" s="204" t="s">
        <v>255</v>
      </c>
      <c r="E171" s="211" t="s">
        <v>1</v>
      </c>
      <c r="F171" s="212" t="s">
        <v>289</v>
      </c>
      <c r="G171" s="210"/>
      <c r="H171" s="211" t="s">
        <v>1</v>
      </c>
      <c r="I171" s="213"/>
      <c r="J171" s="210"/>
      <c r="K171" s="210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255</v>
      </c>
      <c r="AU171" s="218" t="s">
        <v>89</v>
      </c>
      <c r="AV171" s="13" t="s">
        <v>87</v>
      </c>
      <c r="AW171" s="13" t="s">
        <v>35</v>
      </c>
      <c r="AX171" s="13" t="s">
        <v>79</v>
      </c>
      <c r="AY171" s="218" t="s">
        <v>245</v>
      </c>
    </row>
    <row r="172" spans="1:65" s="14" customFormat="1">
      <c r="B172" s="219"/>
      <c r="C172" s="220"/>
      <c r="D172" s="204" t="s">
        <v>255</v>
      </c>
      <c r="E172" s="221" t="s">
        <v>1</v>
      </c>
      <c r="F172" s="222" t="s">
        <v>290</v>
      </c>
      <c r="G172" s="220"/>
      <c r="H172" s="223">
        <v>35.700000000000003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255</v>
      </c>
      <c r="AU172" s="229" t="s">
        <v>89</v>
      </c>
      <c r="AV172" s="14" t="s">
        <v>89</v>
      </c>
      <c r="AW172" s="14" t="s">
        <v>35</v>
      </c>
      <c r="AX172" s="14" t="s">
        <v>79</v>
      </c>
      <c r="AY172" s="229" t="s">
        <v>245</v>
      </c>
    </row>
    <row r="173" spans="1:65" s="13" customFormat="1">
      <c r="B173" s="209"/>
      <c r="C173" s="210"/>
      <c r="D173" s="204" t="s">
        <v>255</v>
      </c>
      <c r="E173" s="211" t="s">
        <v>1</v>
      </c>
      <c r="F173" s="212" t="s">
        <v>291</v>
      </c>
      <c r="G173" s="210"/>
      <c r="H173" s="211" t="s">
        <v>1</v>
      </c>
      <c r="I173" s="213"/>
      <c r="J173" s="210"/>
      <c r="K173" s="210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255</v>
      </c>
      <c r="AU173" s="218" t="s">
        <v>89</v>
      </c>
      <c r="AV173" s="13" t="s">
        <v>87</v>
      </c>
      <c r="AW173" s="13" t="s">
        <v>35</v>
      </c>
      <c r="AX173" s="13" t="s">
        <v>79</v>
      </c>
      <c r="AY173" s="218" t="s">
        <v>245</v>
      </c>
    </row>
    <row r="174" spans="1:65" s="14" customFormat="1">
      <c r="B174" s="219"/>
      <c r="C174" s="220"/>
      <c r="D174" s="204" t="s">
        <v>255</v>
      </c>
      <c r="E174" s="221" t="s">
        <v>1</v>
      </c>
      <c r="F174" s="222" t="s">
        <v>292</v>
      </c>
      <c r="G174" s="220"/>
      <c r="H174" s="223">
        <v>39.36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255</v>
      </c>
      <c r="AU174" s="229" t="s">
        <v>89</v>
      </c>
      <c r="AV174" s="14" t="s">
        <v>89</v>
      </c>
      <c r="AW174" s="14" t="s">
        <v>35</v>
      </c>
      <c r="AX174" s="14" t="s">
        <v>79</v>
      </c>
      <c r="AY174" s="229" t="s">
        <v>245</v>
      </c>
    </row>
    <row r="175" spans="1:65" s="15" customFormat="1">
      <c r="B175" s="241"/>
      <c r="C175" s="242"/>
      <c r="D175" s="204" t="s">
        <v>255</v>
      </c>
      <c r="E175" s="243" t="s">
        <v>1</v>
      </c>
      <c r="F175" s="244" t="s">
        <v>274</v>
      </c>
      <c r="G175" s="242"/>
      <c r="H175" s="245">
        <v>75.06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AT175" s="251" t="s">
        <v>255</v>
      </c>
      <c r="AU175" s="251" t="s">
        <v>89</v>
      </c>
      <c r="AV175" s="15" t="s">
        <v>252</v>
      </c>
      <c r="AW175" s="15" t="s">
        <v>35</v>
      </c>
      <c r="AX175" s="15" t="s">
        <v>87</v>
      </c>
      <c r="AY175" s="251" t="s">
        <v>245</v>
      </c>
    </row>
    <row r="176" spans="1:65" s="2" customFormat="1" ht="21.75" customHeight="1">
      <c r="A176" s="35"/>
      <c r="B176" s="36"/>
      <c r="C176" s="190" t="s">
        <v>293</v>
      </c>
      <c r="D176" s="190" t="s">
        <v>248</v>
      </c>
      <c r="E176" s="191" t="s">
        <v>294</v>
      </c>
      <c r="F176" s="192" t="s">
        <v>295</v>
      </c>
      <c r="G176" s="193" t="s">
        <v>100</v>
      </c>
      <c r="H176" s="194">
        <v>26.893000000000001</v>
      </c>
      <c r="I176" s="195"/>
      <c r="J176" s="196">
        <f>ROUND(I176*H176,2)</f>
        <v>0</v>
      </c>
      <c r="K176" s="197"/>
      <c r="L176" s="40"/>
      <c r="M176" s="198" t="s">
        <v>1</v>
      </c>
      <c r="N176" s="199" t="s">
        <v>44</v>
      </c>
      <c r="O176" s="72"/>
      <c r="P176" s="200">
        <f>O176*H176</f>
        <v>0</v>
      </c>
      <c r="Q176" s="200">
        <v>1.1900000000000001E-3</v>
      </c>
      <c r="R176" s="200">
        <f>Q176*H176</f>
        <v>3.2002670000000004E-2</v>
      </c>
      <c r="S176" s="200">
        <v>1.0000000000000001E-5</v>
      </c>
      <c r="T176" s="201">
        <f>S176*H176</f>
        <v>2.6893000000000002E-4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2" t="s">
        <v>252</v>
      </c>
      <c r="AT176" s="202" t="s">
        <v>248</v>
      </c>
      <c r="AU176" s="202" t="s">
        <v>89</v>
      </c>
      <c r="AY176" s="18" t="s">
        <v>245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8" t="s">
        <v>87</v>
      </c>
      <c r="BK176" s="203">
        <f>ROUND(I176*H176,2)</f>
        <v>0</v>
      </c>
      <c r="BL176" s="18" t="s">
        <v>252</v>
      </c>
      <c r="BM176" s="202" t="s">
        <v>296</v>
      </c>
    </row>
    <row r="177" spans="1:65" s="2" customFormat="1" ht="29.25">
      <c r="A177" s="35"/>
      <c r="B177" s="36"/>
      <c r="C177" s="37"/>
      <c r="D177" s="204" t="s">
        <v>254</v>
      </c>
      <c r="E177" s="37"/>
      <c r="F177" s="205" t="s">
        <v>297</v>
      </c>
      <c r="G177" s="37"/>
      <c r="H177" s="37"/>
      <c r="I177" s="206"/>
      <c r="J177" s="37"/>
      <c r="K177" s="37"/>
      <c r="L177" s="40"/>
      <c r="M177" s="207"/>
      <c r="N177" s="208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254</v>
      </c>
      <c r="AU177" s="18" t="s">
        <v>89</v>
      </c>
    </row>
    <row r="178" spans="1:65" s="13" customFormat="1" ht="22.5">
      <c r="B178" s="209"/>
      <c r="C178" s="210"/>
      <c r="D178" s="204" t="s">
        <v>255</v>
      </c>
      <c r="E178" s="211" t="s">
        <v>1</v>
      </c>
      <c r="F178" s="212" t="s">
        <v>298</v>
      </c>
      <c r="G178" s="210"/>
      <c r="H178" s="211" t="s">
        <v>1</v>
      </c>
      <c r="I178" s="213"/>
      <c r="J178" s="210"/>
      <c r="K178" s="210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255</v>
      </c>
      <c r="AU178" s="218" t="s">
        <v>89</v>
      </c>
      <c r="AV178" s="13" t="s">
        <v>87</v>
      </c>
      <c r="AW178" s="13" t="s">
        <v>35</v>
      </c>
      <c r="AX178" s="13" t="s">
        <v>79</v>
      </c>
      <c r="AY178" s="218" t="s">
        <v>245</v>
      </c>
    </row>
    <row r="179" spans="1:65" s="14" customFormat="1">
      <c r="B179" s="219"/>
      <c r="C179" s="220"/>
      <c r="D179" s="204" t="s">
        <v>255</v>
      </c>
      <c r="E179" s="221" t="s">
        <v>1</v>
      </c>
      <c r="F179" s="222" t="s">
        <v>119</v>
      </c>
      <c r="G179" s="220"/>
      <c r="H179" s="223">
        <v>13.143000000000001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255</v>
      </c>
      <c r="AU179" s="229" t="s">
        <v>89</v>
      </c>
      <c r="AV179" s="14" t="s">
        <v>89</v>
      </c>
      <c r="AW179" s="14" t="s">
        <v>35</v>
      </c>
      <c r="AX179" s="14" t="s">
        <v>79</v>
      </c>
      <c r="AY179" s="229" t="s">
        <v>245</v>
      </c>
    </row>
    <row r="180" spans="1:65" s="13" customFormat="1" ht="22.5">
      <c r="B180" s="209"/>
      <c r="C180" s="210"/>
      <c r="D180" s="204" t="s">
        <v>255</v>
      </c>
      <c r="E180" s="211" t="s">
        <v>1</v>
      </c>
      <c r="F180" s="212" t="s">
        <v>299</v>
      </c>
      <c r="G180" s="210"/>
      <c r="H180" s="211" t="s">
        <v>1</v>
      </c>
      <c r="I180" s="213"/>
      <c r="J180" s="210"/>
      <c r="K180" s="210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255</v>
      </c>
      <c r="AU180" s="218" t="s">
        <v>89</v>
      </c>
      <c r="AV180" s="13" t="s">
        <v>87</v>
      </c>
      <c r="AW180" s="13" t="s">
        <v>35</v>
      </c>
      <c r="AX180" s="13" t="s">
        <v>79</v>
      </c>
      <c r="AY180" s="218" t="s">
        <v>245</v>
      </c>
    </row>
    <row r="181" spans="1:65" s="14" customFormat="1">
      <c r="B181" s="219"/>
      <c r="C181" s="220"/>
      <c r="D181" s="204" t="s">
        <v>255</v>
      </c>
      <c r="E181" s="221" t="s">
        <v>1</v>
      </c>
      <c r="F181" s="222" t="s">
        <v>300</v>
      </c>
      <c r="G181" s="220"/>
      <c r="H181" s="223">
        <v>13.75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255</v>
      </c>
      <c r="AU181" s="229" t="s">
        <v>89</v>
      </c>
      <c r="AV181" s="14" t="s">
        <v>89</v>
      </c>
      <c r="AW181" s="14" t="s">
        <v>35</v>
      </c>
      <c r="AX181" s="14" t="s">
        <v>79</v>
      </c>
      <c r="AY181" s="229" t="s">
        <v>245</v>
      </c>
    </row>
    <row r="182" spans="1:65" s="15" customFormat="1">
      <c r="B182" s="241"/>
      <c r="C182" s="242"/>
      <c r="D182" s="204" t="s">
        <v>255</v>
      </c>
      <c r="E182" s="243" t="s">
        <v>1</v>
      </c>
      <c r="F182" s="244" t="s">
        <v>274</v>
      </c>
      <c r="G182" s="242"/>
      <c r="H182" s="245">
        <v>26.893000000000001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AT182" s="251" t="s">
        <v>255</v>
      </c>
      <c r="AU182" s="251" t="s">
        <v>89</v>
      </c>
      <c r="AV182" s="15" t="s">
        <v>252</v>
      </c>
      <c r="AW182" s="15" t="s">
        <v>35</v>
      </c>
      <c r="AX182" s="15" t="s">
        <v>87</v>
      </c>
      <c r="AY182" s="251" t="s">
        <v>245</v>
      </c>
    </row>
    <row r="183" spans="1:65" s="2" customFormat="1" ht="16.5" customHeight="1">
      <c r="A183" s="35"/>
      <c r="B183" s="36"/>
      <c r="C183" s="190" t="s">
        <v>301</v>
      </c>
      <c r="D183" s="190" t="s">
        <v>248</v>
      </c>
      <c r="E183" s="191" t="s">
        <v>302</v>
      </c>
      <c r="F183" s="192" t="s">
        <v>303</v>
      </c>
      <c r="G183" s="193" t="s">
        <v>100</v>
      </c>
      <c r="H183" s="194">
        <v>26.974</v>
      </c>
      <c r="I183" s="195"/>
      <c r="J183" s="196">
        <f>ROUND(I183*H183,2)</f>
        <v>0</v>
      </c>
      <c r="K183" s="197"/>
      <c r="L183" s="40"/>
      <c r="M183" s="198" t="s">
        <v>1</v>
      </c>
      <c r="N183" s="199" t="s">
        <v>44</v>
      </c>
      <c r="O183" s="72"/>
      <c r="P183" s="200">
        <f>O183*H183</f>
        <v>0</v>
      </c>
      <c r="Q183" s="200">
        <v>1.1900000000000001E-3</v>
      </c>
      <c r="R183" s="200">
        <f>Q183*H183</f>
        <v>3.2099060000000006E-2</v>
      </c>
      <c r="S183" s="200">
        <v>1.0000000000000001E-5</v>
      </c>
      <c r="T183" s="201">
        <f>S183*H183</f>
        <v>2.6974000000000003E-4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2" t="s">
        <v>252</v>
      </c>
      <c r="AT183" s="202" t="s">
        <v>248</v>
      </c>
      <c r="AU183" s="202" t="s">
        <v>89</v>
      </c>
      <c r="AY183" s="18" t="s">
        <v>245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8" t="s">
        <v>87</v>
      </c>
      <c r="BK183" s="203">
        <f>ROUND(I183*H183,2)</f>
        <v>0</v>
      </c>
      <c r="BL183" s="18" t="s">
        <v>252</v>
      </c>
      <c r="BM183" s="202" t="s">
        <v>304</v>
      </c>
    </row>
    <row r="184" spans="1:65" s="2" customFormat="1">
      <c r="A184" s="35"/>
      <c r="B184" s="36"/>
      <c r="C184" s="37"/>
      <c r="D184" s="204" t="s">
        <v>254</v>
      </c>
      <c r="E184" s="37"/>
      <c r="F184" s="205" t="s">
        <v>303</v>
      </c>
      <c r="G184" s="37"/>
      <c r="H184" s="37"/>
      <c r="I184" s="206"/>
      <c r="J184" s="37"/>
      <c r="K184" s="37"/>
      <c r="L184" s="40"/>
      <c r="M184" s="207"/>
      <c r="N184" s="208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254</v>
      </c>
      <c r="AU184" s="18" t="s">
        <v>89</v>
      </c>
    </row>
    <row r="185" spans="1:65" s="13" customFormat="1">
      <c r="B185" s="209"/>
      <c r="C185" s="210"/>
      <c r="D185" s="204" t="s">
        <v>255</v>
      </c>
      <c r="E185" s="211" t="s">
        <v>1</v>
      </c>
      <c r="F185" s="212" t="s">
        <v>305</v>
      </c>
      <c r="G185" s="210"/>
      <c r="H185" s="211" t="s">
        <v>1</v>
      </c>
      <c r="I185" s="213"/>
      <c r="J185" s="210"/>
      <c r="K185" s="210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255</v>
      </c>
      <c r="AU185" s="218" t="s">
        <v>89</v>
      </c>
      <c r="AV185" s="13" t="s">
        <v>87</v>
      </c>
      <c r="AW185" s="13" t="s">
        <v>35</v>
      </c>
      <c r="AX185" s="13" t="s">
        <v>79</v>
      </c>
      <c r="AY185" s="218" t="s">
        <v>245</v>
      </c>
    </row>
    <row r="186" spans="1:65" s="14" customFormat="1">
      <c r="B186" s="219"/>
      <c r="C186" s="220"/>
      <c r="D186" s="204" t="s">
        <v>255</v>
      </c>
      <c r="E186" s="221" t="s">
        <v>1</v>
      </c>
      <c r="F186" s="222" t="s">
        <v>306</v>
      </c>
      <c r="G186" s="220"/>
      <c r="H186" s="223">
        <v>19.701000000000001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255</v>
      </c>
      <c r="AU186" s="229" t="s">
        <v>89</v>
      </c>
      <c r="AV186" s="14" t="s">
        <v>89</v>
      </c>
      <c r="AW186" s="14" t="s">
        <v>35</v>
      </c>
      <c r="AX186" s="14" t="s">
        <v>79</v>
      </c>
      <c r="AY186" s="229" t="s">
        <v>245</v>
      </c>
    </row>
    <row r="187" spans="1:65" s="13" customFormat="1">
      <c r="B187" s="209"/>
      <c r="C187" s="210"/>
      <c r="D187" s="204" t="s">
        <v>255</v>
      </c>
      <c r="E187" s="211" t="s">
        <v>1</v>
      </c>
      <c r="F187" s="212" t="s">
        <v>307</v>
      </c>
      <c r="G187" s="210"/>
      <c r="H187" s="211" t="s">
        <v>1</v>
      </c>
      <c r="I187" s="213"/>
      <c r="J187" s="210"/>
      <c r="K187" s="210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255</v>
      </c>
      <c r="AU187" s="218" t="s">
        <v>89</v>
      </c>
      <c r="AV187" s="13" t="s">
        <v>87</v>
      </c>
      <c r="AW187" s="13" t="s">
        <v>35</v>
      </c>
      <c r="AX187" s="13" t="s">
        <v>79</v>
      </c>
      <c r="AY187" s="218" t="s">
        <v>245</v>
      </c>
    </row>
    <row r="188" spans="1:65" s="14" customFormat="1">
      <c r="B188" s="219"/>
      <c r="C188" s="220"/>
      <c r="D188" s="204" t="s">
        <v>255</v>
      </c>
      <c r="E188" s="221" t="s">
        <v>1</v>
      </c>
      <c r="F188" s="222" t="s">
        <v>308</v>
      </c>
      <c r="G188" s="220"/>
      <c r="H188" s="223">
        <v>5.9039999999999999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255</v>
      </c>
      <c r="AU188" s="229" t="s">
        <v>89</v>
      </c>
      <c r="AV188" s="14" t="s">
        <v>89</v>
      </c>
      <c r="AW188" s="14" t="s">
        <v>35</v>
      </c>
      <c r="AX188" s="14" t="s">
        <v>79</v>
      </c>
      <c r="AY188" s="229" t="s">
        <v>245</v>
      </c>
    </row>
    <row r="189" spans="1:65" s="14" customFormat="1">
      <c r="B189" s="219"/>
      <c r="C189" s="220"/>
      <c r="D189" s="204" t="s">
        <v>255</v>
      </c>
      <c r="E189" s="221" t="s">
        <v>1</v>
      </c>
      <c r="F189" s="222" t="s">
        <v>309</v>
      </c>
      <c r="G189" s="220"/>
      <c r="H189" s="223">
        <v>1.369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255</v>
      </c>
      <c r="AU189" s="229" t="s">
        <v>89</v>
      </c>
      <c r="AV189" s="14" t="s">
        <v>89</v>
      </c>
      <c r="AW189" s="14" t="s">
        <v>35</v>
      </c>
      <c r="AX189" s="14" t="s">
        <v>79</v>
      </c>
      <c r="AY189" s="229" t="s">
        <v>245</v>
      </c>
    </row>
    <row r="190" spans="1:65" s="15" customFormat="1">
      <c r="B190" s="241"/>
      <c r="C190" s="242"/>
      <c r="D190" s="204" t="s">
        <v>255</v>
      </c>
      <c r="E190" s="243" t="s">
        <v>1</v>
      </c>
      <c r="F190" s="244" t="s">
        <v>274</v>
      </c>
      <c r="G190" s="242"/>
      <c r="H190" s="245">
        <v>26.974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AT190" s="251" t="s">
        <v>255</v>
      </c>
      <c r="AU190" s="251" t="s">
        <v>89</v>
      </c>
      <c r="AV190" s="15" t="s">
        <v>252</v>
      </c>
      <c r="AW190" s="15" t="s">
        <v>35</v>
      </c>
      <c r="AX190" s="15" t="s">
        <v>87</v>
      </c>
      <c r="AY190" s="251" t="s">
        <v>245</v>
      </c>
    </row>
    <row r="191" spans="1:65" s="2" customFormat="1" ht="24.2" customHeight="1">
      <c r="A191" s="35"/>
      <c r="B191" s="36"/>
      <c r="C191" s="190" t="s">
        <v>310</v>
      </c>
      <c r="D191" s="190" t="s">
        <v>248</v>
      </c>
      <c r="E191" s="191" t="s">
        <v>311</v>
      </c>
      <c r="F191" s="192" t="s">
        <v>312</v>
      </c>
      <c r="G191" s="193" t="s">
        <v>95</v>
      </c>
      <c r="H191" s="194">
        <v>1.6559999999999999</v>
      </c>
      <c r="I191" s="195"/>
      <c r="J191" s="196">
        <f>ROUND(I191*H191,2)</f>
        <v>0</v>
      </c>
      <c r="K191" s="197"/>
      <c r="L191" s="40"/>
      <c r="M191" s="198" t="s">
        <v>1</v>
      </c>
      <c r="N191" s="199" t="s">
        <v>44</v>
      </c>
      <c r="O191" s="72"/>
      <c r="P191" s="200">
        <f>O191*H191</f>
        <v>0</v>
      </c>
      <c r="Q191" s="200">
        <v>0.3216</v>
      </c>
      <c r="R191" s="200">
        <f>Q191*H191</f>
        <v>0.53256959999999998</v>
      </c>
      <c r="S191" s="200">
        <v>0</v>
      </c>
      <c r="T191" s="20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2" t="s">
        <v>252</v>
      </c>
      <c r="AT191" s="202" t="s">
        <v>248</v>
      </c>
      <c r="AU191" s="202" t="s">
        <v>89</v>
      </c>
      <c r="AY191" s="18" t="s">
        <v>245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8" t="s">
        <v>87</v>
      </c>
      <c r="BK191" s="203">
        <f>ROUND(I191*H191,2)</f>
        <v>0</v>
      </c>
      <c r="BL191" s="18" t="s">
        <v>252</v>
      </c>
      <c r="BM191" s="202" t="s">
        <v>313</v>
      </c>
    </row>
    <row r="192" spans="1:65" s="2" customFormat="1" ht="29.25">
      <c r="A192" s="35"/>
      <c r="B192" s="36"/>
      <c r="C192" s="37"/>
      <c r="D192" s="204" t="s">
        <v>254</v>
      </c>
      <c r="E192" s="37"/>
      <c r="F192" s="205" t="s">
        <v>314</v>
      </c>
      <c r="G192" s="37"/>
      <c r="H192" s="37"/>
      <c r="I192" s="206"/>
      <c r="J192" s="37"/>
      <c r="K192" s="37"/>
      <c r="L192" s="40"/>
      <c r="M192" s="207"/>
      <c r="N192" s="208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254</v>
      </c>
      <c r="AU192" s="18" t="s">
        <v>89</v>
      </c>
    </row>
    <row r="193" spans="1:65" s="13" customFormat="1">
      <c r="B193" s="209"/>
      <c r="C193" s="210"/>
      <c r="D193" s="204" t="s">
        <v>255</v>
      </c>
      <c r="E193" s="211" t="s">
        <v>1</v>
      </c>
      <c r="F193" s="212" t="s">
        <v>315</v>
      </c>
      <c r="G193" s="210"/>
      <c r="H193" s="211" t="s">
        <v>1</v>
      </c>
      <c r="I193" s="213"/>
      <c r="J193" s="210"/>
      <c r="K193" s="210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255</v>
      </c>
      <c r="AU193" s="218" t="s">
        <v>89</v>
      </c>
      <c r="AV193" s="13" t="s">
        <v>87</v>
      </c>
      <c r="AW193" s="13" t="s">
        <v>35</v>
      </c>
      <c r="AX193" s="13" t="s">
        <v>79</v>
      </c>
      <c r="AY193" s="218" t="s">
        <v>245</v>
      </c>
    </row>
    <row r="194" spans="1:65" s="14" customFormat="1">
      <c r="B194" s="219"/>
      <c r="C194" s="220"/>
      <c r="D194" s="204" t="s">
        <v>255</v>
      </c>
      <c r="E194" s="221" t="s">
        <v>1</v>
      </c>
      <c r="F194" s="222" t="s">
        <v>183</v>
      </c>
      <c r="G194" s="220"/>
      <c r="H194" s="223">
        <v>1.6559999999999999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255</v>
      </c>
      <c r="AU194" s="229" t="s">
        <v>89</v>
      </c>
      <c r="AV194" s="14" t="s">
        <v>89</v>
      </c>
      <c r="AW194" s="14" t="s">
        <v>35</v>
      </c>
      <c r="AX194" s="14" t="s">
        <v>87</v>
      </c>
      <c r="AY194" s="229" t="s">
        <v>245</v>
      </c>
    </row>
    <row r="195" spans="1:65" s="12" customFormat="1" ht="22.9" customHeight="1">
      <c r="B195" s="174"/>
      <c r="C195" s="175"/>
      <c r="D195" s="176" t="s">
        <v>78</v>
      </c>
      <c r="E195" s="188" t="s">
        <v>316</v>
      </c>
      <c r="F195" s="188" t="s">
        <v>317</v>
      </c>
      <c r="G195" s="175"/>
      <c r="H195" s="175"/>
      <c r="I195" s="178"/>
      <c r="J195" s="189">
        <f>BK195</f>
        <v>0</v>
      </c>
      <c r="K195" s="175"/>
      <c r="L195" s="180"/>
      <c r="M195" s="181"/>
      <c r="N195" s="182"/>
      <c r="O195" s="182"/>
      <c r="P195" s="183">
        <f>SUM(P196:P295)</f>
        <v>0</v>
      </c>
      <c r="Q195" s="182"/>
      <c r="R195" s="183">
        <f>SUM(R196:R295)</f>
        <v>25.285207189999998</v>
      </c>
      <c r="S195" s="182"/>
      <c r="T195" s="184">
        <f>SUM(T196:T295)</f>
        <v>0</v>
      </c>
      <c r="AR195" s="185" t="s">
        <v>87</v>
      </c>
      <c r="AT195" s="186" t="s">
        <v>78</v>
      </c>
      <c r="AU195" s="186" t="s">
        <v>87</v>
      </c>
      <c r="AY195" s="185" t="s">
        <v>245</v>
      </c>
      <c r="BK195" s="187">
        <f>SUM(BK196:BK295)</f>
        <v>0</v>
      </c>
    </row>
    <row r="196" spans="1:65" s="2" customFormat="1" ht="37.9" customHeight="1">
      <c r="A196" s="35"/>
      <c r="B196" s="36"/>
      <c r="C196" s="190" t="s">
        <v>318</v>
      </c>
      <c r="D196" s="190" t="s">
        <v>248</v>
      </c>
      <c r="E196" s="191" t="s">
        <v>319</v>
      </c>
      <c r="F196" s="192" t="s">
        <v>320</v>
      </c>
      <c r="G196" s="193" t="s">
        <v>95</v>
      </c>
      <c r="H196" s="194">
        <v>319.15499999999997</v>
      </c>
      <c r="I196" s="195"/>
      <c r="J196" s="196">
        <f>ROUND(I196*H196,2)</f>
        <v>0</v>
      </c>
      <c r="K196" s="197"/>
      <c r="L196" s="40"/>
      <c r="M196" s="198" t="s">
        <v>1</v>
      </c>
      <c r="N196" s="199" t="s">
        <v>44</v>
      </c>
      <c r="O196" s="72"/>
      <c r="P196" s="200">
        <f>O196*H196</f>
        <v>0</v>
      </c>
      <c r="Q196" s="200">
        <v>5.7999999999999996E-3</v>
      </c>
      <c r="R196" s="200">
        <f>Q196*H196</f>
        <v>1.8510989999999996</v>
      </c>
      <c r="S196" s="200">
        <v>0</v>
      </c>
      <c r="T196" s="20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2" t="s">
        <v>252</v>
      </c>
      <c r="AT196" s="202" t="s">
        <v>248</v>
      </c>
      <c r="AU196" s="202" t="s">
        <v>89</v>
      </c>
      <c r="AY196" s="18" t="s">
        <v>245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8" t="s">
        <v>87</v>
      </c>
      <c r="BK196" s="203">
        <f>ROUND(I196*H196,2)</f>
        <v>0</v>
      </c>
      <c r="BL196" s="18" t="s">
        <v>252</v>
      </c>
      <c r="BM196" s="202" t="s">
        <v>321</v>
      </c>
    </row>
    <row r="197" spans="1:65" s="2" customFormat="1" ht="29.25">
      <c r="A197" s="35"/>
      <c r="B197" s="36"/>
      <c r="C197" s="37"/>
      <c r="D197" s="204" t="s">
        <v>254</v>
      </c>
      <c r="E197" s="37"/>
      <c r="F197" s="205" t="s">
        <v>322</v>
      </c>
      <c r="G197" s="37"/>
      <c r="H197" s="37"/>
      <c r="I197" s="206"/>
      <c r="J197" s="37"/>
      <c r="K197" s="37"/>
      <c r="L197" s="40"/>
      <c r="M197" s="207"/>
      <c r="N197" s="208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254</v>
      </c>
      <c r="AU197" s="18" t="s">
        <v>89</v>
      </c>
    </row>
    <row r="198" spans="1:65" s="13" customFormat="1">
      <c r="B198" s="209"/>
      <c r="C198" s="210"/>
      <c r="D198" s="204" t="s">
        <v>255</v>
      </c>
      <c r="E198" s="211" t="s">
        <v>1</v>
      </c>
      <c r="F198" s="212" t="s">
        <v>323</v>
      </c>
      <c r="G198" s="210"/>
      <c r="H198" s="211" t="s">
        <v>1</v>
      </c>
      <c r="I198" s="213"/>
      <c r="J198" s="210"/>
      <c r="K198" s="210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255</v>
      </c>
      <c r="AU198" s="218" t="s">
        <v>89</v>
      </c>
      <c r="AV198" s="13" t="s">
        <v>87</v>
      </c>
      <c r="AW198" s="13" t="s">
        <v>35</v>
      </c>
      <c r="AX198" s="13" t="s">
        <v>79</v>
      </c>
      <c r="AY198" s="218" t="s">
        <v>245</v>
      </c>
    </row>
    <row r="199" spans="1:65" s="14" customFormat="1">
      <c r="B199" s="219"/>
      <c r="C199" s="220"/>
      <c r="D199" s="204" t="s">
        <v>255</v>
      </c>
      <c r="E199" s="221" t="s">
        <v>1</v>
      </c>
      <c r="F199" s="222" t="s">
        <v>115</v>
      </c>
      <c r="G199" s="220"/>
      <c r="H199" s="223">
        <v>49.274999999999999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255</v>
      </c>
      <c r="AU199" s="229" t="s">
        <v>89</v>
      </c>
      <c r="AV199" s="14" t="s">
        <v>89</v>
      </c>
      <c r="AW199" s="14" t="s">
        <v>35</v>
      </c>
      <c r="AX199" s="14" t="s">
        <v>79</v>
      </c>
      <c r="AY199" s="229" t="s">
        <v>245</v>
      </c>
    </row>
    <row r="200" spans="1:65" s="13" customFormat="1">
      <c r="B200" s="209"/>
      <c r="C200" s="210"/>
      <c r="D200" s="204" t="s">
        <v>255</v>
      </c>
      <c r="E200" s="211" t="s">
        <v>1</v>
      </c>
      <c r="F200" s="212" t="s">
        <v>324</v>
      </c>
      <c r="G200" s="210"/>
      <c r="H200" s="211" t="s">
        <v>1</v>
      </c>
      <c r="I200" s="213"/>
      <c r="J200" s="210"/>
      <c r="K200" s="210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255</v>
      </c>
      <c r="AU200" s="218" t="s">
        <v>89</v>
      </c>
      <c r="AV200" s="13" t="s">
        <v>87</v>
      </c>
      <c r="AW200" s="13" t="s">
        <v>35</v>
      </c>
      <c r="AX200" s="13" t="s">
        <v>79</v>
      </c>
      <c r="AY200" s="218" t="s">
        <v>245</v>
      </c>
    </row>
    <row r="201" spans="1:65" s="14" customFormat="1">
      <c r="B201" s="219"/>
      <c r="C201" s="220"/>
      <c r="D201" s="204" t="s">
        <v>255</v>
      </c>
      <c r="E201" s="221" t="s">
        <v>1</v>
      </c>
      <c r="F201" s="222" t="s">
        <v>127</v>
      </c>
      <c r="G201" s="220"/>
      <c r="H201" s="223">
        <v>120.67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255</v>
      </c>
      <c r="AU201" s="229" t="s">
        <v>89</v>
      </c>
      <c r="AV201" s="14" t="s">
        <v>89</v>
      </c>
      <c r="AW201" s="14" t="s">
        <v>35</v>
      </c>
      <c r="AX201" s="14" t="s">
        <v>79</v>
      </c>
      <c r="AY201" s="229" t="s">
        <v>245</v>
      </c>
    </row>
    <row r="202" spans="1:65" s="13" customFormat="1">
      <c r="B202" s="209"/>
      <c r="C202" s="210"/>
      <c r="D202" s="204" t="s">
        <v>255</v>
      </c>
      <c r="E202" s="211" t="s">
        <v>1</v>
      </c>
      <c r="F202" s="212" t="s">
        <v>325</v>
      </c>
      <c r="G202" s="210"/>
      <c r="H202" s="211" t="s">
        <v>1</v>
      </c>
      <c r="I202" s="213"/>
      <c r="J202" s="210"/>
      <c r="K202" s="210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255</v>
      </c>
      <c r="AU202" s="218" t="s">
        <v>89</v>
      </c>
      <c r="AV202" s="13" t="s">
        <v>87</v>
      </c>
      <c r="AW202" s="13" t="s">
        <v>35</v>
      </c>
      <c r="AX202" s="13" t="s">
        <v>79</v>
      </c>
      <c r="AY202" s="218" t="s">
        <v>245</v>
      </c>
    </row>
    <row r="203" spans="1:65" s="14" customFormat="1">
      <c r="B203" s="219"/>
      <c r="C203" s="220"/>
      <c r="D203" s="204" t="s">
        <v>255</v>
      </c>
      <c r="E203" s="221" t="s">
        <v>1</v>
      </c>
      <c r="F203" s="222" t="s">
        <v>156</v>
      </c>
      <c r="G203" s="220"/>
      <c r="H203" s="223">
        <v>149.21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255</v>
      </c>
      <c r="AU203" s="229" t="s">
        <v>89</v>
      </c>
      <c r="AV203" s="14" t="s">
        <v>89</v>
      </c>
      <c r="AW203" s="14" t="s">
        <v>35</v>
      </c>
      <c r="AX203" s="14" t="s">
        <v>79</v>
      </c>
      <c r="AY203" s="229" t="s">
        <v>245</v>
      </c>
    </row>
    <row r="204" spans="1:65" s="15" customFormat="1">
      <c r="B204" s="241"/>
      <c r="C204" s="242"/>
      <c r="D204" s="204" t="s">
        <v>255</v>
      </c>
      <c r="E204" s="243" t="s">
        <v>1</v>
      </c>
      <c r="F204" s="244" t="s">
        <v>274</v>
      </c>
      <c r="G204" s="242"/>
      <c r="H204" s="245">
        <v>319.15499999999997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AT204" s="251" t="s">
        <v>255</v>
      </c>
      <c r="AU204" s="251" t="s">
        <v>89</v>
      </c>
      <c r="AV204" s="15" t="s">
        <v>252</v>
      </c>
      <c r="AW204" s="15" t="s">
        <v>35</v>
      </c>
      <c r="AX204" s="15" t="s">
        <v>87</v>
      </c>
      <c r="AY204" s="251" t="s">
        <v>245</v>
      </c>
    </row>
    <row r="205" spans="1:65" s="2" customFormat="1" ht="24.2" customHeight="1">
      <c r="A205" s="35"/>
      <c r="B205" s="36"/>
      <c r="C205" s="190" t="s">
        <v>326</v>
      </c>
      <c r="D205" s="190" t="s">
        <v>248</v>
      </c>
      <c r="E205" s="191" t="s">
        <v>327</v>
      </c>
      <c r="F205" s="192" t="s">
        <v>328</v>
      </c>
      <c r="G205" s="193" t="s">
        <v>95</v>
      </c>
      <c r="H205" s="194">
        <v>85.89</v>
      </c>
      <c r="I205" s="195"/>
      <c r="J205" s="196">
        <f>ROUND(I205*H205,2)</f>
        <v>0</v>
      </c>
      <c r="K205" s="197"/>
      <c r="L205" s="40"/>
      <c r="M205" s="198" t="s">
        <v>1</v>
      </c>
      <c r="N205" s="199" t="s">
        <v>44</v>
      </c>
      <c r="O205" s="72"/>
      <c r="P205" s="200">
        <f>O205*H205</f>
        <v>0</v>
      </c>
      <c r="Q205" s="200">
        <v>8.0000000000000002E-3</v>
      </c>
      <c r="R205" s="200">
        <f>Q205*H205</f>
        <v>0.68712000000000006</v>
      </c>
      <c r="S205" s="200">
        <v>0</v>
      </c>
      <c r="T205" s="20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2" t="s">
        <v>252</v>
      </c>
      <c r="AT205" s="202" t="s">
        <v>248</v>
      </c>
      <c r="AU205" s="202" t="s">
        <v>89</v>
      </c>
      <c r="AY205" s="18" t="s">
        <v>245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8" t="s">
        <v>87</v>
      </c>
      <c r="BK205" s="203">
        <f>ROUND(I205*H205,2)</f>
        <v>0</v>
      </c>
      <c r="BL205" s="18" t="s">
        <v>252</v>
      </c>
      <c r="BM205" s="202" t="s">
        <v>329</v>
      </c>
    </row>
    <row r="206" spans="1:65" s="2" customFormat="1" ht="19.5">
      <c r="A206" s="35"/>
      <c r="B206" s="36"/>
      <c r="C206" s="37"/>
      <c r="D206" s="204" t="s">
        <v>254</v>
      </c>
      <c r="E206" s="37"/>
      <c r="F206" s="205" t="s">
        <v>330</v>
      </c>
      <c r="G206" s="37"/>
      <c r="H206" s="37"/>
      <c r="I206" s="206"/>
      <c r="J206" s="37"/>
      <c r="K206" s="37"/>
      <c r="L206" s="40"/>
      <c r="M206" s="207"/>
      <c r="N206" s="208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254</v>
      </c>
      <c r="AU206" s="18" t="s">
        <v>89</v>
      </c>
    </row>
    <row r="207" spans="1:65" s="13" customFormat="1">
      <c r="B207" s="209"/>
      <c r="C207" s="210"/>
      <c r="D207" s="204" t="s">
        <v>255</v>
      </c>
      <c r="E207" s="211" t="s">
        <v>1</v>
      </c>
      <c r="F207" s="212" t="s">
        <v>331</v>
      </c>
      <c r="G207" s="210"/>
      <c r="H207" s="211" t="s">
        <v>1</v>
      </c>
      <c r="I207" s="213"/>
      <c r="J207" s="210"/>
      <c r="K207" s="210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255</v>
      </c>
      <c r="AU207" s="218" t="s">
        <v>89</v>
      </c>
      <c r="AV207" s="13" t="s">
        <v>87</v>
      </c>
      <c r="AW207" s="13" t="s">
        <v>35</v>
      </c>
      <c r="AX207" s="13" t="s">
        <v>79</v>
      </c>
      <c r="AY207" s="218" t="s">
        <v>245</v>
      </c>
    </row>
    <row r="208" spans="1:65" s="14" customFormat="1">
      <c r="B208" s="219"/>
      <c r="C208" s="220"/>
      <c r="D208" s="204" t="s">
        <v>255</v>
      </c>
      <c r="E208" s="221" t="s">
        <v>1</v>
      </c>
      <c r="F208" s="222" t="s">
        <v>111</v>
      </c>
      <c r="G208" s="220"/>
      <c r="H208" s="223">
        <v>62.3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255</v>
      </c>
      <c r="AU208" s="229" t="s">
        <v>89</v>
      </c>
      <c r="AV208" s="14" t="s">
        <v>89</v>
      </c>
      <c r="AW208" s="14" t="s">
        <v>35</v>
      </c>
      <c r="AX208" s="14" t="s">
        <v>79</v>
      </c>
      <c r="AY208" s="229" t="s">
        <v>245</v>
      </c>
    </row>
    <row r="209" spans="1:65" s="13" customFormat="1">
      <c r="B209" s="209"/>
      <c r="C209" s="210"/>
      <c r="D209" s="204" t="s">
        <v>255</v>
      </c>
      <c r="E209" s="211" t="s">
        <v>1</v>
      </c>
      <c r="F209" s="212" t="s">
        <v>332</v>
      </c>
      <c r="G209" s="210"/>
      <c r="H209" s="211" t="s">
        <v>1</v>
      </c>
      <c r="I209" s="213"/>
      <c r="J209" s="210"/>
      <c r="K209" s="210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255</v>
      </c>
      <c r="AU209" s="218" t="s">
        <v>89</v>
      </c>
      <c r="AV209" s="13" t="s">
        <v>87</v>
      </c>
      <c r="AW209" s="13" t="s">
        <v>35</v>
      </c>
      <c r="AX209" s="13" t="s">
        <v>79</v>
      </c>
      <c r="AY209" s="218" t="s">
        <v>245</v>
      </c>
    </row>
    <row r="210" spans="1:65" s="14" customFormat="1">
      <c r="B210" s="219"/>
      <c r="C210" s="220"/>
      <c r="D210" s="204" t="s">
        <v>255</v>
      </c>
      <c r="E210" s="221" t="s">
        <v>1</v>
      </c>
      <c r="F210" s="222" t="s">
        <v>165</v>
      </c>
      <c r="G210" s="220"/>
      <c r="H210" s="223">
        <v>23.59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255</v>
      </c>
      <c r="AU210" s="229" t="s">
        <v>89</v>
      </c>
      <c r="AV210" s="14" t="s">
        <v>89</v>
      </c>
      <c r="AW210" s="14" t="s">
        <v>35</v>
      </c>
      <c r="AX210" s="14" t="s">
        <v>79</v>
      </c>
      <c r="AY210" s="229" t="s">
        <v>245</v>
      </c>
    </row>
    <row r="211" spans="1:65" s="15" customFormat="1">
      <c r="B211" s="241"/>
      <c r="C211" s="242"/>
      <c r="D211" s="204" t="s">
        <v>255</v>
      </c>
      <c r="E211" s="243" t="s">
        <v>1</v>
      </c>
      <c r="F211" s="244" t="s">
        <v>274</v>
      </c>
      <c r="G211" s="242"/>
      <c r="H211" s="245">
        <v>85.89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AT211" s="251" t="s">
        <v>255</v>
      </c>
      <c r="AU211" s="251" t="s">
        <v>89</v>
      </c>
      <c r="AV211" s="15" t="s">
        <v>252</v>
      </c>
      <c r="AW211" s="15" t="s">
        <v>35</v>
      </c>
      <c r="AX211" s="15" t="s">
        <v>87</v>
      </c>
      <c r="AY211" s="251" t="s">
        <v>245</v>
      </c>
    </row>
    <row r="212" spans="1:65" s="2" customFormat="1" ht="37.9" customHeight="1">
      <c r="A212" s="35"/>
      <c r="B212" s="36"/>
      <c r="C212" s="190" t="s">
        <v>333</v>
      </c>
      <c r="D212" s="190" t="s">
        <v>248</v>
      </c>
      <c r="E212" s="191" t="s">
        <v>334</v>
      </c>
      <c r="F212" s="192" t="s">
        <v>335</v>
      </c>
      <c r="G212" s="193" t="s">
        <v>95</v>
      </c>
      <c r="H212" s="194">
        <v>287.39999999999998</v>
      </c>
      <c r="I212" s="195"/>
      <c r="J212" s="196">
        <f>ROUND(I212*H212,2)</f>
        <v>0</v>
      </c>
      <c r="K212" s="197"/>
      <c r="L212" s="40"/>
      <c r="M212" s="198" t="s">
        <v>1</v>
      </c>
      <c r="N212" s="199" t="s">
        <v>44</v>
      </c>
      <c r="O212" s="72"/>
      <c r="P212" s="200">
        <f>O212*H212</f>
        <v>0</v>
      </c>
      <c r="Q212" s="200">
        <v>5.7999999999999996E-3</v>
      </c>
      <c r="R212" s="200">
        <f>Q212*H212</f>
        <v>1.6669199999999997</v>
      </c>
      <c r="S212" s="200">
        <v>0</v>
      </c>
      <c r="T212" s="20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2" t="s">
        <v>252</v>
      </c>
      <c r="AT212" s="202" t="s">
        <v>248</v>
      </c>
      <c r="AU212" s="202" t="s">
        <v>89</v>
      </c>
      <c r="AY212" s="18" t="s">
        <v>245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8" t="s">
        <v>87</v>
      </c>
      <c r="BK212" s="203">
        <f>ROUND(I212*H212,2)</f>
        <v>0</v>
      </c>
      <c r="BL212" s="18" t="s">
        <v>252</v>
      </c>
      <c r="BM212" s="202" t="s">
        <v>336</v>
      </c>
    </row>
    <row r="213" spans="1:65" s="2" customFormat="1" ht="29.25">
      <c r="A213" s="35"/>
      <c r="B213" s="36"/>
      <c r="C213" s="37"/>
      <c r="D213" s="204" t="s">
        <v>254</v>
      </c>
      <c r="E213" s="37"/>
      <c r="F213" s="205" t="s">
        <v>337</v>
      </c>
      <c r="G213" s="37"/>
      <c r="H213" s="37"/>
      <c r="I213" s="206"/>
      <c r="J213" s="37"/>
      <c r="K213" s="37"/>
      <c r="L213" s="40"/>
      <c r="M213" s="207"/>
      <c r="N213" s="208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254</v>
      </c>
      <c r="AU213" s="18" t="s">
        <v>89</v>
      </c>
    </row>
    <row r="214" spans="1:65" s="13" customFormat="1">
      <c r="B214" s="209"/>
      <c r="C214" s="210"/>
      <c r="D214" s="204" t="s">
        <v>255</v>
      </c>
      <c r="E214" s="211" t="s">
        <v>1</v>
      </c>
      <c r="F214" s="212" t="s">
        <v>338</v>
      </c>
      <c r="G214" s="210"/>
      <c r="H214" s="211" t="s">
        <v>1</v>
      </c>
      <c r="I214" s="213"/>
      <c r="J214" s="210"/>
      <c r="K214" s="210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255</v>
      </c>
      <c r="AU214" s="218" t="s">
        <v>89</v>
      </c>
      <c r="AV214" s="13" t="s">
        <v>87</v>
      </c>
      <c r="AW214" s="13" t="s">
        <v>35</v>
      </c>
      <c r="AX214" s="13" t="s">
        <v>79</v>
      </c>
      <c r="AY214" s="218" t="s">
        <v>245</v>
      </c>
    </row>
    <row r="215" spans="1:65" s="14" customFormat="1">
      <c r="B215" s="219"/>
      <c r="C215" s="220"/>
      <c r="D215" s="204" t="s">
        <v>255</v>
      </c>
      <c r="E215" s="221" t="s">
        <v>1</v>
      </c>
      <c r="F215" s="222" t="s">
        <v>147</v>
      </c>
      <c r="G215" s="220"/>
      <c r="H215" s="223">
        <v>175.6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255</v>
      </c>
      <c r="AU215" s="229" t="s">
        <v>89</v>
      </c>
      <c r="AV215" s="14" t="s">
        <v>89</v>
      </c>
      <c r="AW215" s="14" t="s">
        <v>35</v>
      </c>
      <c r="AX215" s="14" t="s">
        <v>79</v>
      </c>
      <c r="AY215" s="229" t="s">
        <v>245</v>
      </c>
    </row>
    <row r="216" spans="1:65" s="13" customFormat="1">
      <c r="B216" s="209"/>
      <c r="C216" s="210"/>
      <c r="D216" s="204" t="s">
        <v>255</v>
      </c>
      <c r="E216" s="211" t="s">
        <v>1</v>
      </c>
      <c r="F216" s="212" t="s">
        <v>339</v>
      </c>
      <c r="G216" s="210"/>
      <c r="H216" s="211" t="s">
        <v>1</v>
      </c>
      <c r="I216" s="213"/>
      <c r="J216" s="210"/>
      <c r="K216" s="210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255</v>
      </c>
      <c r="AU216" s="218" t="s">
        <v>89</v>
      </c>
      <c r="AV216" s="13" t="s">
        <v>87</v>
      </c>
      <c r="AW216" s="13" t="s">
        <v>35</v>
      </c>
      <c r="AX216" s="13" t="s">
        <v>79</v>
      </c>
      <c r="AY216" s="218" t="s">
        <v>245</v>
      </c>
    </row>
    <row r="217" spans="1:65" s="14" customFormat="1">
      <c r="B217" s="219"/>
      <c r="C217" s="220"/>
      <c r="D217" s="204" t="s">
        <v>255</v>
      </c>
      <c r="E217" s="221" t="s">
        <v>1</v>
      </c>
      <c r="F217" s="222" t="s">
        <v>103</v>
      </c>
      <c r="G217" s="220"/>
      <c r="H217" s="223">
        <v>111.8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255</v>
      </c>
      <c r="AU217" s="229" t="s">
        <v>89</v>
      </c>
      <c r="AV217" s="14" t="s">
        <v>89</v>
      </c>
      <c r="AW217" s="14" t="s">
        <v>35</v>
      </c>
      <c r="AX217" s="14" t="s">
        <v>79</v>
      </c>
      <c r="AY217" s="229" t="s">
        <v>245</v>
      </c>
    </row>
    <row r="218" spans="1:65" s="15" customFormat="1">
      <c r="B218" s="241"/>
      <c r="C218" s="242"/>
      <c r="D218" s="204" t="s">
        <v>255</v>
      </c>
      <c r="E218" s="243" t="s">
        <v>1</v>
      </c>
      <c r="F218" s="244" t="s">
        <v>274</v>
      </c>
      <c r="G218" s="242"/>
      <c r="H218" s="245">
        <v>287.39999999999998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255</v>
      </c>
      <c r="AU218" s="251" t="s">
        <v>89</v>
      </c>
      <c r="AV218" s="15" t="s">
        <v>252</v>
      </c>
      <c r="AW218" s="15" t="s">
        <v>35</v>
      </c>
      <c r="AX218" s="15" t="s">
        <v>87</v>
      </c>
      <c r="AY218" s="251" t="s">
        <v>245</v>
      </c>
    </row>
    <row r="219" spans="1:65" s="2" customFormat="1" ht="37.9" customHeight="1">
      <c r="A219" s="35"/>
      <c r="B219" s="36"/>
      <c r="C219" s="190" t="s">
        <v>340</v>
      </c>
      <c r="D219" s="190" t="s">
        <v>248</v>
      </c>
      <c r="E219" s="191" t="s">
        <v>341</v>
      </c>
      <c r="F219" s="192" t="s">
        <v>342</v>
      </c>
      <c r="G219" s="193" t="s">
        <v>95</v>
      </c>
      <c r="H219" s="194">
        <v>65.510000000000005</v>
      </c>
      <c r="I219" s="195"/>
      <c r="J219" s="196">
        <f>ROUND(I219*H219,2)</f>
        <v>0</v>
      </c>
      <c r="K219" s="197"/>
      <c r="L219" s="40"/>
      <c r="M219" s="198" t="s">
        <v>1</v>
      </c>
      <c r="N219" s="199" t="s">
        <v>44</v>
      </c>
      <c r="O219" s="72"/>
      <c r="P219" s="200">
        <f>O219*H219</f>
        <v>0</v>
      </c>
      <c r="Q219" s="200">
        <v>1.7399999999999999E-2</v>
      </c>
      <c r="R219" s="200">
        <f>Q219*H219</f>
        <v>1.1398740000000001</v>
      </c>
      <c r="S219" s="200">
        <v>0</v>
      </c>
      <c r="T219" s="20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2" t="s">
        <v>252</v>
      </c>
      <c r="AT219" s="202" t="s">
        <v>248</v>
      </c>
      <c r="AU219" s="202" t="s">
        <v>89</v>
      </c>
      <c r="AY219" s="18" t="s">
        <v>245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8" t="s">
        <v>87</v>
      </c>
      <c r="BK219" s="203">
        <f>ROUND(I219*H219,2)</f>
        <v>0</v>
      </c>
      <c r="BL219" s="18" t="s">
        <v>252</v>
      </c>
      <c r="BM219" s="202" t="s">
        <v>343</v>
      </c>
    </row>
    <row r="220" spans="1:65" s="2" customFormat="1" ht="29.25">
      <c r="A220" s="35"/>
      <c r="B220" s="36"/>
      <c r="C220" s="37"/>
      <c r="D220" s="204" t="s">
        <v>254</v>
      </c>
      <c r="E220" s="37"/>
      <c r="F220" s="205" t="s">
        <v>344</v>
      </c>
      <c r="G220" s="37"/>
      <c r="H220" s="37"/>
      <c r="I220" s="206"/>
      <c r="J220" s="37"/>
      <c r="K220" s="37"/>
      <c r="L220" s="40"/>
      <c r="M220" s="207"/>
      <c r="N220" s="208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254</v>
      </c>
      <c r="AU220" s="18" t="s">
        <v>89</v>
      </c>
    </row>
    <row r="221" spans="1:65" s="13" customFormat="1">
      <c r="B221" s="209"/>
      <c r="C221" s="210"/>
      <c r="D221" s="204" t="s">
        <v>255</v>
      </c>
      <c r="E221" s="211" t="s">
        <v>1</v>
      </c>
      <c r="F221" s="212" t="s">
        <v>345</v>
      </c>
      <c r="G221" s="210"/>
      <c r="H221" s="211" t="s">
        <v>1</v>
      </c>
      <c r="I221" s="213"/>
      <c r="J221" s="210"/>
      <c r="K221" s="210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255</v>
      </c>
      <c r="AU221" s="218" t="s">
        <v>89</v>
      </c>
      <c r="AV221" s="13" t="s">
        <v>87</v>
      </c>
      <c r="AW221" s="13" t="s">
        <v>35</v>
      </c>
      <c r="AX221" s="13" t="s">
        <v>79</v>
      </c>
      <c r="AY221" s="218" t="s">
        <v>245</v>
      </c>
    </row>
    <row r="222" spans="1:65" s="14" customFormat="1">
      <c r="B222" s="219"/>
      <c r="C222" s="220"/>
      <c r="D222" s="204" t="s">
        <v>255</v>
      </c>
      <c r="E222" s="221" t="s">
        <v>1</v>
      </c>
      <c r="F222" s="222" t="s">
        <v>174</v>
      </c>
      <c r="G222" s="220"/>
      <c r="H222" s="223">
        <v>172.4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255</v>
      </c>
      <c r="AU222" s="229" t="s">
        <v>89</v>
      </c>
      <c r="AV222" s="14" t="s">
        <v>89</v>
      </c>
      <c r="AW222" s="14" t="s">
        <v>35</v>
      </c>
      <c r="AX222" s="14" t="s">
        <v>79</v>
      </c>
      <c r="AY222" s="229" t="s">
        <v>245</v>
      </c>
    </row>
    <row r="223" spans="1:65" s="13" customFormat="1">
      <c r="B223" s="209"/>
      <c r="C223" s="210"/>
      <c r="D223" s="204" t="s">
        <v>255</v>
      </c>
      <c r="E223" s="211" t="s">
        <v>1</v>
      </c>
      <c r="F223" s="212" t="s">
        <v>346</v>
      </c>
      <c r="G223" s="210"/>
      <c r="H223" s="211" t="s">
        <v>1</v>
      </c>
      <c r="I223" s="213"/>
      <c r="J223" s="210"/>
      <c r="K223" s="210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255</v>
      </c>
      <c r="AU223" s="218" t="s">
        <v>89</v>
      </c>
      <c r="AV223" s="13" t="s">
        <v>87</v>
      </c>
      <c r="AW223" s="13" t="s">
        <v>35</v>
      </c>
      <c r="AX223" s="13" t="s">
        <v>79</v>
      </c>
      <c r="AY223" s="218" t="s">
        <v>245</v>
      </c>
    </row>
    <row r="224" spans="1:65" s="14" customFormat="1">
      <c r="B224" s="219"/>
      <c r="C224" s="220"/>
      <c r="D224" s="204" t="s">
        <v>255</v>
      </c>
      <c r="E224" s="221" t="s">
        <v>1</v>
      </c>
      <c r="F224" s="222" t="s">
        <v>347</v>
      </c>
      <c r="G224" s="220"/>
      <c r="H224" s="223">
        <v>-23.59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255</v>
      </c>
      <c r="AU224" s="229" t="s">
        <v>89</v>
      </c>
      <c r="AV224" s="14" t="s">
        <v>89</v>
      </c>
      <c r="AW224" s="14" t="s">
        <v>35</v>
      </c>
      <c r="AX224" s="14" t="s">
        <v>79</v>
      </c>
      <c r="AY224" s="229" t="s">
        <v>245</v>
      </c>
    </row>
    <row r="225" spans="1:65" s="13" customFormat="1">
      <c r="B225" s="209"/>
      <c r="C225" s="210"/>
      <c r="D225" s="204" t="s">
        <v>255</v>
      </c>
      <c r="E225" s="211" t="s">
        <v>1</v>
      </c>
      <c r="F225" s="212" t="s">
        <v>348</v>
      </c>
      <c r="G225" s="210"/>
      <c r="H225" s="211" t="s">
        <v>1</v>
      </c>
      <c r="I225" s="213"/>
      <c r="J225" s="210"/>
      <c r="K225" s="210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255</v>
      </c>
      <c r="AU225" s="218" t="s">
        <v>89</v>
      </c>
      <c r="AV225" s="13" t="s">
        <v>87</v>
      </c>
      <c r="AW225" s="13" t="s">
        <v>35</v>
      </c>
      <c r="AX225" s="13" t="s">
        <v>79</v>
      </c>
      <c r="AY225" s="218" t="s">
        <v>245</v>
      </c>
    </row>
    <row r="226" spans="1:65" s="14" customFormat="1">
      <c r="B226" s="219"/>
      <c r="C226" s="220"/>
      <c r="D226" s="204" t="s">
        <v>255</v>
      </c>
      <c r="E226" s="221" t="s">
        <v>1</v>
      </c>
      <c r="F226" s="222" t="s">
        <v>349</v>
      </c>
      <c r="G226" s="220"/>
      <c r="H226" s="223">
        <v>-57.9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255</v>
      </c>
      <c r="AU226" s="229" t="s">
        <v>89</v>
      </c>
      <c r="AV226" s="14" t="s">
        <v>89</v>
      </c>
      <c r="AW226" s="14" t="s">
        <v>35</v>
      </c>
      <c r="AX226" s="14" t="s">
        <v>79</v>
      </c>
      <c r="AY226" s="229" t="s">
        <v>245</v>
      </c>
    </row>
    <row r="227" spans="1:65" s="14" customFormat="1">
      <c r="B227" s="219"/>
      <c r="C227" s="220"/>
      <c r="D227" s="204" t="s">
        <v>255</v>
      </c>
      <c r="E227" s="221" t="s">
        <v>1</v>
      </c>
      <c r="F227" s="222" t="s">
        <v>350</v>
      </c>
      <c r="G227" s="220"/>
      <c r="H227" s="223">
        <v>-25.4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255</v>
      </c>
      <c r="AU227" s="229" t="s">
        <v>89</v>
      </c>
      <c r="AV227" s="14" t="s">
        <v>89</v>
      </c>
      <c r="AW227" s="14" t="s">
        <v>35</v>
      </c>
      <c r="AX227" s="14" t="s">
        <v>79</v>
      </c>
      <c r="AY227" s="229" t="s">
        <v>245</v>
      </c>
    </row>
    <row r="228" spans="1:65" s="15" customFormat="1">
      <c r="B228" s="241"/>
      <c r="C228" s="242"/>
      <c r="D228" s="204" t="s">
        <v>255</v>
      </c>
      <c r="E228" s="243" t="s">
        <v>1</v>
      </c>
      <c r="F228" s="244" t="s">
        <v>274</v>
      </c>
      <c r="G228" s="242"/>
      <c r="H228" s="245">
        <v>65.510000000000005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AT228" s="251" t="s">
        <v>255</v>
      </c>
      <c r="AU228" s="251" t="s">
        <v>89</v>
      </c>
      <c r="AV228" s="15" t="s">
        <v>252</v>
      </c>
      <c r="AW228" s="15" t="s">
        <v>35</v>
      </c>
      <c r="AX228" s="15" t="s">
        <v>87</v>
      </c>
      <c r="AY228" s="251" t="s">
        <v>245</v>
      </c>
    </row>
    <row r="229" spans="1:65" s="2" customFormat="1" ht="24.2" customHeight="1">
      <c r="A229" s="35"/>
      <c r="B229" s="36"/>
      <c r="C229" s="190" t="s">
        <v>351</v>
      </c>
      <c r="D229" s="190" t="s">
        <v>248</v>
      </c>
      <c r="E229" s="191" t="s">
        <v>352</v>
      </c>
      <c r="F229" s="192" t="s">
        <v>353</v>
      </c>
      <c r="G229" s="193" t="s">
        <v>95</v>
      </c>
      <c r="H229" s="194">
        <v>4.4720000000000004</v>
      </c>
      <c r="I229" s="195"/>
      <c r="J229" s="196">
        <f>ROUND(I229*H229,2)</f>
        <v>0</v>
      </c>
      <c r="K229" s="197"/>
      <c r="L229" s="40"/>
      <c r="M229" s="198" t="s">
        <v>1</v>
      </c>
      <c r="N229" s="199" t="s">
        <v>44</v>
      </c>
      <c r="O229" s="72"/>
      <c r="P229" s="200">
        <f>O229*H229</f>
        <v>0</v>
      </c>
      <c r="Q229" s="200">
        <v>1.8380000000000001E-2</v>
      </c>
      <c r="R229" s="200">
        <f>Q229*H229</f>
        <v>8.2195360000000009E-2</v>
      </c>
      <c r="S229" s="200">
        <v>0</v>
      </c>
      <c r="T229" s="20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2" t="s">
        <v>252</v>
      </c>
      <c r="AT229" s="202" t="s">
        <v>248</v>
      </c>
      <c r="AU229" s="202" t="s">
        <v>89</v>
      </c>
      <c r="AY229" s="18" t="s">
        <v>245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8" t="s">
        <v>87</v>
      </c>
      <c r="BK229" s="203">
        <f>ROUND(I229*H229,2)</f>
        <v>0</v>
      </c>
      <c r="BL229" s="18" t="s">
        <v>252</v>
      </c>
      <c r="BM229" s="202" t="s">
        <v>354</v>
      </c>
    </row>
    <row r="230" spans="1:65" s="2" customFormat="1" ht="29.25">
      <c r="A230" s="35"/>
      <c r="B230" s="36"/>
      <c r="C230" s="37"/>
      <c r="D230" s="204" t="s">
        <v>254</v>
      </c>
      <c r="E230" s="37"/>
      <c r="F230" s="205" t="s">
        <v>355</v>
      </c>
      <c r="G230" s="37"/>
      <c r="H230" s="37"/>
      <c r="I230" s="206"/>
      <c r="J230" s="37"/>
      <c r="K230" s="37"/>
      <c r="L230" s="40"/>
      <c r="M230" s="207"/>
      <c r="N230" s="208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254</v>
      </c>
      <c r="AU230" s="18" t="s">
        <v>89</v>
      </c>
    </row>
    <row r="231" spans="1:65" s="13" customFormat="1">
      <c r="B231" s="209"/>
      <c r="C231" s="210"/>
      <c r="D231" s="204" t="s">
        <v>255</v>
      </c>
      <c r="E231" s="211" t="s">
        <v>1</v>
      </c>
      <c r="F231" s="212" t="s">
        <v>356</v>
      </c>
      <c r="G231" s="210"/>
      <c r="H231" s="211" t="s">
        <v>1</v>
      </c>
      <c r="I231" s="213"/>
      <c r="J231" s="210"/>
      <c r="K231" s="210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255</v>
      </c>
      <c r="AU231" s="218" t="s">
        <v>89</v>
      </c>
      <c r="AV231" s="13" t="s">
        <v>87</v>
      </c>
      <c r="AW231" s="13" t="s">
        <v>35</v>
      </c>
      <c r="AX231" s="13" t="s">
        <v>79</v>
      </c>
      <c r="AY231" s="218" t="s">
        <v>245</v>
      </c>
    </row>
    <row r="232" spans="1:65" s="14" customFormat="1">
      <c r="B232" s="219"/>
      <c r="C232" s="220"/>
      <c r="D232" s="204" t="s">
        <v>255</v>
      </c>
      <c r="E232" s="221" t="s">
        <v>1</v>
      </c>
      <c r="F232" s="222" t="s">
        <v>357</v>
      </c>
      <c r="G232" s="220"/>
      <c r="H232" s="223">
        <v>1.1599999999999999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255</v>
      </c>
      <c r="AU232" s="229" t="s">
        <v>89</v>
      </c>
      <c r="AV232" s="14" t="s">
        <v>89</v>
      </c>
      <c r="AW232" s="14" t="s">
        <v>35</v>
      </c>
      <c r="AX232" s="14" t="s">
        <v>79</v>
      </c>
      <c r="AY232" s="229" t="s">
        <v>245</v>
      </c>
    </row>
    <row r="233" spans="1:65" s="13" customFormat="1">
      <c r="B233" s="209"/>
      <c r="C233" s="210"/>
      <c r="D233" s="204" t="s">
        <v>255</v>
      </c>
      <c r="E233" s="211" t="s">
        <v>1</v>
      </c>
      <c r="F233" s="212" t="s">
        <v>315</v>
      </c>
      <c r="G233" s="210"/>
      <c r="H233" s="211" t="s">
        <v>1</v>
      </c>
      <c r="I233" s="213"/>
      <c r="J233" s="210"/>
      <c r="K233" s="210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255</v>
      </c>
      <c r="AU233" s="218" t="s">
        <v>89</v>
      </c>
      <c r="AV233" s="13" t="s">
        <v>87</v>
      </c>
      <c r="AW233" s="13" t="s">
        <v>35</v>
      </c>
      <c r="AX233" s="13" t="s">
        <v>79</v>
      </c>
      <c r="AY233" s="218" t="s">
        <v>245</v>
      </c>
    </row>
    <row r="234" spans="1:65" s="14" customFormat="1">
      <c r="B234" s="219"/>
      <c r="C234" s="220"/>
      <c r="D234" s="204" t="s">
        <v>255</v>
      </c>
      <c r="E234" s="221" t="s">
        <v>1</v>
      </c>
      <c r="F234" s="222" t="s">
        <v>358</v>
      </c>
      <c r="G234" s="220"/>
      <c r="H234" s="223">
        <v>3.3119999999999998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255</v>
      </c>
      <c r="AU234" s="229" t="s">
        <v>89</v>
      </c>
      <c r="AV234" s="14" t="s">
        <v>89</v>
      </c>
      <c r="AW234" s="14" t="s">
        <v>35</v>
      </c>
      <c r="AX234" s="14" t="s">
        <v>79</v>
      </c>
      <c r="AY234" s="229" t="s">
        <v>245</v>
      </c>
    </row>
    <row r="235" spans="1:65" s="15" customFormat="1">
      <c r="B235" s="241"/>
      <c r="C235" s="242"/>
      <c r="D235" s="204" t="s">
        <v>255</v>
      </c>
      <c r="E235" s="243" t="s">
        <v>1</v>
      </c>
      <c r="F235" s="244" t="s">
        <v>274</v>
      </c>
      <c r="G235" s="242"/>
      <c r="H235" s="245">
        <v>4.4720000000000004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AT235" s="251" t="s">
        <v>255</v>
      </c>
      <c r="AU235" s="251" t="s">
        <v>89</v>
      </c>
      <c r="AV235" s="15" t="s">
        <v>252</v>
      </c>
      <c r="AW235" s="15" t="s">
        <v>35</v>
      </c>
      <c r="AX235" s="15" t="s">
        <v>87</v>
      </c>
      <c r="AY235" s="251" t="s">
        <v>245</v>
      </c>
    </row>
    <row r="236" spans="1:65" s="2" customFormat="1" ht="24.2" customHeight="1">
      <c r="A236" s="35"/>
      <c r="B236" s="36"/>
      <c r="C236" s="190" t="s">
        <v>359</v>
      </c>
      <c r="D236" s="190" t="s">
        <v>248</v>
      </c>
      <c r="E236" s="191" t="s">
        <v>360</v>
      </c>
      <c r="F236" s="192" t="s">
        <v>361</v>
      </c>
      <c r="G236" s="193" t="s">
        <v>95</v>
      </c>
      <c r="H236" s="194">
        <v>16.093</v>
      </c>
      <c r="I236" s="195"/>
      <c r="J236" s="196">
        <f>ROUND(I236*H236,2)</f>
        <v>0</v>
      </c>
      <c r="K236" s="197"/>
      <c r="L236" s="40"/>
      <c r="M236" s="198" t="s">
        <v>1</v>
      </c>
      <c r="N236" s="199" t="s">
        <v>44</v>
      </c>
      <c r="O236" s="72"/>
      <c r="P236" s="200">
        <f>O236*H236</f>
        <v>0</v>
      </c>
      <c r="Q236" s="200">
        <v>1.2E-2</v>
      </c>
      <c r="R236" s="200">
        <f>Q236*H236</f>
        <v>0.19311600000000001</v>
      </c>
      <c r="S236" s="200">
        <v>0</v>
      </c>
      <c r="T236" s="20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2" t="s">
        <v>252</v>
      </c>
      <c r="AT236" s="202" t="s">
        <v>248</v>
      </c>
      <c r="AU236" s="202" t="s">
        <v>89</v>
      </c>
      <c r="AY236" s="18" t="s">
        <v>245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8" t="s">
        <v>87</v>
      </c>
      <c r="BK236" s="203">
        <f>ROUND(I236*H236,2)</f>
        <v>0</v>
      </c>
      <c r="BL236" s="18" t="s">
        <v>252</v>
      </c>
      <c r="BM236" s="202" t="s">
        <v>362</v>
      </c>
    </row>
    <row r="237" spans="1:65" s="2" customFormat="1" ht="19.5">
      <c r="A237" s="35"/>
      <c r="B237" s="36"/>
      <c r="C237" s="37"/>
      <c r="D237" s="204" t="s">
        <v>254</v>
      </c>
      <c r="E237" s="37"/>
      <c r="F237" s="205" t="s">
        <v>363</v>
      </c>
      <c r="G237" s="37"/>
      <c r="H237" s="37"/>
      <c r="I237" s="206"/>
      <c r="J237" s="37"/>
      <c r="K237" s="37"/>
      <c r="L237" s="40"/>
      <c r="M237" s="207"/>
      <c r="N237" s="208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254</v>
      </c>
      <c r="AU237" s="18" t="s">
        <v>89</v>
      </c>
    </row>
    <row r="238" spans="1:65" s="13" customFormat="1">
      <c r="B238" s="209"/>
      <c r="C238" s="210"/>
      <c r="D238" s="204" t="s">
        <v>255</v>
      </c>
      <c r="E238" s="211" t="s">
        <v>1</v>
      </c>
      <c r="F238" s="212" t="s">
        <v>364</v>
      </c>
      <c r="G238" s="210"/>
      <c r="H238" s="211" t="s">
        <v>1</v>
      </c>
      <c r="I238" s="213"/>
      <c r="J238" s="210"/>
      <c r="K238" s="210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255</v>
      </c>
      <c r="AU238" s="218" t="s">
        <v>89</v>
      </c>
      <c r="AV238" s="13" t="s">
        <v>87</v>
      </c>
      <c r="AW238" s="13" t="s">
        <v>35</v>
      </c>
      <c r="AX238" s="13" t="s">
        <v>79</v>
      </c>
      <c r="AY238" s="218" t="s">
        <v>245</v>
      </c>
    </row>
    <row r="239" spans="1:65" s="14" customFormat="1">
      <c r="B239" s="219"/>
      <c r="C239" s="220"/>
      <c r="D239" s="204" t="s">
        <v>255</v>
      </c>
      <c r="E239" s="221" t="s">
        <v>1</v>
      </c>
      <c r="F239" s="222" t="s">
        <v>365</v>
      </c>
      <c r="G239" s="220"/>
      <c r="H239" s="223">
        <v>8.82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255</v>
      </c>
      <c r="AU239" s="229" t="s">
        <v>89</v>
      </c>
      <c r="AV239" s="14" t="s">
        <v>89</v>
      </c>
      <c r="AW239" s="14" t="s">
        <v>35</v>
      </c>
      <c r="AX239" s="14" t="s">
        <v>79</v>
      </c>
      <c r="AY239" s="229" t="s">
        <v>245</v>
      </c>
    </row>
    <row r="240" spans="1:65" s="13" customFormat="1">
      <c r="B240" s="209"/>
      <c r="C240" s="210"/>
      <c r="D240" s="204" t="s">
        <v>255</v>
      </c>
      <c r="E240" s="211" t="s">
        <v>1</v>
      </c>
      <c r="F240" s="212" t="s">
        <v>366</v>
      </c>
      <c r="G240" s="210"/>
      <c r="H240" s="211" t="s">
        <v>1</v>
      </c>
      <c r="I240" s="213"/>
      <c r="J240" s="210"/>
      <c r="K240" s="210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255</v>
      </c>
      <c r="AU240" s="218" t="s">
        <v>89</v>
      </c>
      <c r="AV240" s="13" t="s">
        <v>87</v>
      </c>
      <c r="AW240" s="13" t="s">
        <v>35</v>
      </c>
      <c r="AX240" s="13" t="s">
        <v>79</v>
      </c>
      <c r="AY240" s="218" t="s">
        <v>245</v>
      </c>
    </row>
    <row r="241" spans="1:65" s="14" customFormat="1">
      <c r="B241" s="219"/>
      <c r="C241" s="220"/>
      <c r="D241" s="204" t="s">
        <v>255</v>
      </c>
      <c r="E241" s="221" t="s">
        <v>1</v>
      </c>
      <c r="F241" s="222" t="s">
        <v>308</v>
      </c>
      <c r="G241" s="220"/>
      <c r="H241" s="223">
        <v>5.9039999999999999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255</v>
      </c>
      <c r="AU241" s="229" t="s">
        <v>89</v>
      </c>
      <c r="AV241" s="14" t="s">
        <v>89</v>
      </c>
      <c r="AW241" s="14" t="s">
        <v>35</v>
      </c>
      <c r="AX241" s="14" t="s">
        <v>79</v>
      </c>
      <c r="AY241" s="229" t="s">
        <v>245</v>
      </c>
    </row>
    <row r="242" spans="1:65" s="14" customFormat="1">
      <c r="B242" s="219"/>
      <c r="C242" s="220"/>
      <c r="D242" s="204" t="s">
        <v>255</v>
      </c>
      <c r="E242" s="221" t="s">
        <v>1</v>
      </c>
      <c r="F242" s="222" t="s">
        <v>309</v>
      </c>
      <c r="G242" s="220"/>
      <c r="H242" s="223">
        <v>1.369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255</v>
      </c>
      <c r="AU242" s="229" t="s">
        <v>89</v>
      </c>
      <c r="AV242" s="14" t="s">
        <v>89</v>
      </c>
      <c r="AW242" s="14" t="s">
        <v>35</v>
      </c>
      <c r="AX242" s="14" t="s">
        <v>79</v>
      </c>
      <c r="AY242" s="229" t="s">
        <v>245</v>
      </c>
    </row>
    <row r="243" spans="1:65" s="15" customFormat="1">
      <c r="B243" s="241"/>
      <c r="C243" s="242"/>
      <c r="D243" s="204" t="s">
        <v>255</v>
      </c>
      <c r="E243" s="243" t="s">
        <v>1</v>
      </c>
      <c r="F243" s="244" t="s">
        <v>274</v>
      </c>
      <c r="G243" s="242"/>
      <c r="H243" s="245">
        <v>16.093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AT243" s="251" t="s">
        <v>255</v>
      </c>
      <c r="AU243" s="251" t="s">
        <v>89</v>
      </c>
      <c r="AV243" s="15" t="s">
        <v>252</v>
      </c>
      <c r="AW243" s="15" t="s">
        <v>35</v>
      </c>
      <c r="AX243" s="15" t="s">
        <v>87</v>
      </c>
      <c r="AY243" s="251" t="s">
        <v>245</v>
      </c>
    </row>
    <row r="244" spans="1:65" s="2" customFormat="1" ht="21.75" customHeight="1">
      <c r="A244" s="35"/>
      <c r="B244" s="36"/>
      <c r="C244" s="190" t="s">
        <v>367</v>
      </c>
      <c r="D244" s="190" t="s">
        <v>248</v>
      </c>
      <c r="E244" s="191" t="s">
        <v>368</v>
      </c>
      <c r="F244" s="192" t="s">
        <v>369</v>
      </c>
      <c r="G244" s="193" t="s">
        <v>95</v>
      </c>
      <c r="H244" s="194">
        <v>85.89</v>
      </c>
      <c r="I244" s="195"/>
      <c r="J244" s="196">
        <f>ROUND(I244*H244,2)</f>
        <v>0</v>
      </c>
      <c r="K244" s="197"/>
      <c r="L244" s="40"/>
      <c r="M244" s="198" t="s">
        <v>1</v>
      </c>
      <c r="N244" s="199" t="s">
        <v>44</v>
      </c>
      <c r="O244" s="72"/>
      <c r="P244" s="200">
        <f>O244*H244</f>
        <v>0</v>
      </c>
      <c r="Q244" s="200">
        <v>1.6199999999999999E-2</v>
      </c>
      <c r="R244" s="200">
        <f>Q244*H244</f>
        <v>1.391418</v>
      </c>
      <c r="S244" s="200">
        <v>0</v>
      </c>
      <c r="T244" s="20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2" t="s">
        <v>252</v>
      </c>
      <c r="AT244" s="202" t="s">
        <v>248</v>
      </c>
      <c r="AU244" s="202" t="s">
        <v>89</v>
      </c>
      <c r="AY244" s="18" t="s">
        <v>245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8" t="s">
        <v>87</v>
      </c>
      <c r="BK244" s="203">
        <f>ROUND(I244*H244,2)</f>
        <v>0</v>
      </c>
      <c r="BL244" s="18" t="s">
        <v>252</v>
      </c>
      <c r="BM244" s="202" t="s">
        <v>370</v>
      </c>
    </row>
    <row r="245" spans="1:65" s="2" customFormat="1" ht="19.5">
      <c r="A245" s="35"/>
      <c r="B245" s="36"/>
      <c r="C245" s="37"/>
      <c r="D245" s="204" t="s">
        <v>254</v>
      </c>
      <c r="E245" s="37"/>
      <c r="F245" s="205" t="s">
        <v>371</v>
      </c>
      <c r="G245" s="37"/>
      <c r="H245" s="37"/>
      <c r="I245" s="206"/>
      <c r="J245" s="37"/>
      <c r="K245" s="37"/>
      <c r="L245" s="40"/>
      <c r="M245" s="207"/>
      <c r="N245" s="208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254</v>
      </c>
      <c r="AU245" s="18" t="s">
        <v>89</v>
      </c>
    </row>
    <row r="246" spans="1:65" s="13" customFormat="1">
      <c r="B246" s="209"/>
      <c r="C246" s="210"/>
      <c r="D246" s="204" t="s">
        <v>255</v>
      </c>
      <c r="E246" s="211" t="s">
        <v>1</v>
      </c>
      <c r="F246" s="212" t="s">
        <v>331</v>
      </c>
      <c r="G246" s="210"/>
      <c r="H246" s="211" t="s">
        <v>1</v>
      </c>
      <c r="I246" s="213"/>
      <c r="J246" s="210"/>
      <c r="K246" s="210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255</v>
      </c>
      <c r="AU246" s="218" t="s">
        <v>89</v>
      </c>
      <c r="AV246" s="13" t="s">
        <v>87</v>
      </c>
      <c r="AW246" s="13" t="s">
        <v>35</v>
      </c>
      <c r="AX246" s="13" t="s">
        <v>79</v>
      </c>
      <c r="AY246" s="218" t="s">
        <v>245</v>
      </c>
    </row>
    <row r="247" spans="1:65" s="14" customFormat="1">
      <c r="B247" s="219"/>
      <c r="C247" s="220"/>
      <c r="D247" s="204" t="s">
        <v>255</v>
      </c>
      <c r="E247" s="221" t="s">
        <v>1</v>
      </c>
      <c r="F247" s="222" t="s">
        <v>111</v>
      </c>
      <c r="G247" s="220"/>
      <c r="H247" s="223">
        <v>62.3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255</v>
      </c>
      <c r="AU247" s="229" t="s">
        <v>89</v>
      </c>
      <c r="AV247" s="14" t="s">
        <v>89</v>
      </c>
      <c r="AW247" s="14" t="s">
        <v>35</v>
      </c>
      <c r="AX247" s="14" t="s">
        <v>79</v>
      </c>
      <c r="AY247" s="229" t="s">
        <v>245</v>
      </c>
    </row>
    <row r="248" spans="1:65" s="13" customFormat="1">
      <c r="B248" s="209"/>
      <c r="C248" s="210"/>
      <c r="D248" s="204" t="s">
        <v>255</v>
      </c>
      <c r="E248" s="211" t="s">
        <v>1</v>
      </c>
      <c r="F248" s="212" t="s">
        <v>332</v>
      </c>
      <c r="G248" s="210"/>
      <c r="H248" s="211" t="s">
        <v>1</v>
      </c>
      <c r="I248" s="213"/>
      <c r="J248" s="210"/>
      <c r="K248" s="210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255</v>
      </c>
      <c r="AU248" s="218" t="s">
        <v>89</v>
      </c>
      <c r="AV248" s="13" t="s">
        <v>87</v>
      </c>
      <c r="AW248" s="13" t="s">
        <v>35</v>
      </c>
      <c r="AX248" s="13" t="s">
        <v>79</v>
      </c>
      <c r="AY248" s="218" t="s">
        <v>245</v>
      </c>
    </row>
    <row r="249" spans="1:65" s="14" customFormat="1">
      <c r="B249" s="219"/>
      <c r="C249" s="220"/>
      <c r="D249" s="204" t="s">
        <v>255</v>
      </c>
      <c r="E249" s="221" t="s">
        <v>1</v>
      </c>
      <c r="F249" s="222" t="s">
        <v>165</v>
      </c>
      <c r="G249" s="220"/>
      <c r="H249" s="223">
        <v>23.59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255</v>
      </c>
      <c r="AU249" s="229" t="s">
        <v>89</v>
      </c>
      <c r="AV249" s="14" t="s">
        <v>89</v>
      </c>
      <c r="AW249" s="14" t="s">
        <v>35</v>
      </c>
      <c r="AX249" s="14" t="s">
        <v>79</v>
      </c>
      <c r="AY249" s="229" t="s">
        <v>245</v>
      </c>
    </row>
    <row r="250" spans="1:65" s="15" customFormat="1">
      <c r="B250" s="241"/>
      <c r="C250" s="242"/>
      <c r="D250" s="204" t="s">
        <v>255</v>
      </c>
      <c r="E250" s="243" t="s">
        <v>1</v>
      </c>
      <c r="F250" s="244" t="s">
        <v>274</v>
      </c>
      <c r="G250" s="242"/>
      <c r="H250" s="245">
        <v>85.89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AT250" s="251" t="s">
        <v>255</v>
      </c>
      <c r="AU250" s="251" t="s">
        <v>89</v>
      </c>
      <c r="AV250" s="15" t="s">
        <v>252</v>
      </c>
      <c r="AW250" s="15" t="s">
        <v>35</v>
      </c>
      <c r="AX250" s="15" t="s">
        <v>87</v>
      </c>
      <c r="AY250" s="251" t="s">
        <v>245</v>
      </c>
    </row>
    <row r="251" spans="1:65" s="2" customFormat="1" ht="16.5" customHeight="1">
      <c r="A251" s="35"/>
      <c r="B251" s="36"/>
      <c r="C251" s="190" t="s">
        <v>372</v>
      </c>
      <c r="D251" s="190" t="s">
        <v>248</v>
      </c>
      <c r="E251" s="191" t="s">
        <v>373</v>
      </c>
      <c r="F251" s="192" t="s">
        <v>374</v>
      </c>
      <c r="G251" s="193" t="s">
        <v>95</v>
      </c>
      <c r="H251" s="194">
        <v>85.89</v>
      </c>
      <c r="I251" s="195"/>
      <c r="J251" s="196">
        <f>ROUND(I251*H251,2)</f>
        <v>0</v>
      </c>
      <c r="K251" s="197"/>
      <c r="L251" s="40"/>
      <c r="M251" s="198" t="s">
        <v>1</v>
      </c>
      <c r="N251" s="199" t="s">
        <v>44</v>
      </c>
      <c r="O251" s="72"/>
      <c r="P251" s="200">
        <f>O251*H251</f>
        <v>0</v>
      </c>
      <c r="Q251" s="200">
        <v>4.0000000000000001E-3</v>
      </c>
      <c r="R251" s="200">
        <f>Q251*H251</f>
        <v>0.34356000000000003</v>
      </c>
      <c r="S251" s="200">
        <v>0</v>
      </c>
      <c r="T251" s="20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2" t="s">
        <v>252</v>
      </c>
      <c r="AT251" s="202" t="s">
        <v>248</v>
      </c>
      <c r="AU251" s="202" t="s">
        <v>89</v>
      </c>
      <c r="AY251" s="18" t="s">
        <v>245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8" t="s">
        <v>87</v>
      </c>
      <c r="BK251" s="203">
        <f>ROUND(I251*H251,2)</f>
        <v>0</v>
      </c>
      <c r="BL251" s="18" t="s">
        <v>252</v>
      </c>
      <c r="BM251" s="202" t="s">
        <v>375</v>
      </c>
    </row>
    <row r="252" spans="1:65" s="2" customFormat="1" ht="19.5">
      <c r="A252" s="35"/>
      <c r="B252" s="36"/>
      <c r="C252" s="37"/>
      <c r="D252" s="204" t="s">
        <v>254</v>
      </c>
      <c r="E252" s="37"/>
      <c r="F252" s="205" t="s">
        <v>376</v>
      </c>
      <c r="G252" s="37"/>
      <c r="H252" s="37"/>
      <c r="I252" s="206"/>
      <c r="J252" s="37"/>
      <c r="K252" s="37"/>
      <c r="L252" s="40"/>
      <c r="M252" s="207"/>
      <c r="N252" s="208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254</v>
      </c>
      <c r="AU252" s="18" t="s">
        <v>89</v>
      </c>
    </row>
    <row r="253" spans="1:65" s="13" customFormat="1">
      <c r="B253" s="209"/>
      <c r="C253" s="210"/>
      <c r="D253" s="204" t="s">
        <v>255</v>
      </c>
      <c r="E253" s="211" t="s">
        <v>1</v>
      </c>
      <c r="F253" s="212" t="s">
        <v>331</v>
      </c>
      <c r="G253" s="210"/>
      <c r="H253" s="211" t="s">
        <v>1</v>
      </c>
      <c r="I253" s="213"/>
      <c r="J253" s="210"/>
      <c r="K253" s="210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255</v>
      </c>
      <c r="AU253" s="218" t="s">
        <v>89</v>
      </c>
      <c r="AV253" s="13" t="s">
        <v>87</v>
      </c>
      <c r="AW253" s="13" t="s">
        <v>35</v>
      </c>
      <c r="AX253" s="13" t="s">
        <v>79</v>
      </c>
      <c r="AY253" s="218" t="s">
        <v>245</v>
      </c>
    </row>
    <row r="254" spans="1:65" s="14" customFormat="1">
      <c r="B254" s="219"/>
      <c r="C254" s="220"/>
      <c r="D254" s="204" t="s">
        <v>255</v>
      </c>
      <c r="E254" s="221" t="s">
        <v>1</v>
      </c>
      <c r="F254" s="222" t="s">
        <v>111</v>
      </c>
      <c r="G254" s="220"/>
      <c r="H254" s="223">
        <v>62.3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255</v>
      </c>
      <c r="AU254" s="229" t="s">
        <v>89</v>
      </c>
      <c r="AV254" s="14" t="s">
        <v>89</v>
      </c>
      <c r="AW254" s="14" t="s">
        <v>35</v>
      </c>
      <c r="AX254" s="14" t="s">
        <v>79</v>
      </c>
      <c r="AY254" s="229" t="s">
        <v>245</v>
      </c>
    </row>
    <row r="255" spans="1:65" s="13" customFormat="1">
      <c r="B255" s="209"/>
      <c r="C255" s="210"/>
      <c r="D255" s="204" t="s">
        <v>255</v>
      </c>
      <c r="E255" s="211" t="s">
        <v>1</v>
      </c>
      <c r="F255" s="212" t="s">
        <v>332</v>
      </c>
      <c r="G255" s="210"/>
      <c r="H255" s="211" t="s">
        <v>1</v>
      </c>
      <c r="I255" s="213"/>
      <c r="J255" s="210"/>
      <c r="K255" s="210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255</v>
      </c>
      <c r="AU255" s="218" t="s">
        <v>89</v>
      </c>
      <c r="AV255" s="13" t="s">
        <v>87</v>
      </c>
      <c r="AW255" s="13" t="s">
        <v>35</v>
      </c>
      <c r="AX255" s="13" t="s">
        <v>79</v>
      </c>
      <c r="AY255" s="218" t="s">
        <v>245</v>
      </c>
    </row>
    <row r="256" spans="1:65" s="14" customFormat="1">
      <c r="B256" s="219"/>
      <c r="C256" s="220"/>
      <c r="D256" s="204" t="s">
        <v>255</v>
      </c>
      <c r="E256" s="221" t="s">
        <v>1</v>
      </c>
      <c r="F256" s="222" t="s">
        <v>165</v>
      </c>
      <c r="G256" s="220"/>
      <c r="H256" s="223">
        <v>23.59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255</v>
      </c>
      <c r="AU256" s="229" t="s">
        <v>89</v>
      </c>
      <c r="AV256" s="14" t="s">
        <v>89</v>
      </c>
      <c r="AW256" s="14" t="s">
        <v>35</v>
      </c>
      <c r="AX256" s="14" t="s">
        <v>79</v>
      </c>
      <c r="AY256" s="229" t="s">
        <v>245</v>
      </c>
    </row>
    <row r="257" spans="1:65" s="15" customFormat="1">
      <c r="B257" s="241"/>
      <c r="C257" s="242"/>
      <c r="D257" s="204" t="s">
        <v>255</v>
      </c>
      <c r="E257" s="243" t="s">
        <v>1</v>
      </c>
      <c r="F257" s="244" t="s">
        <v>274</v>
      </c>
      <c r="G257" s="242"/>
      <c r="H257" s="245">
        <v>85.89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AT257" s="251" t="s">
        <v>255</v>
      </c>
      <c r="AU257" s="251" t="s">
        <v>89</v>
      </c>
      <c r="AV257" s="15" t="s">
        <v>252</v>
      </c>
      <c r="AW257" s="15" t="s">
        <v>35</v>
      </c>
      <c r="AX257" s="15" t="s">
        <v>87</v>
      </c>
      <c r="AY257" s="251" t="s">
        <v>245</v>
      </c>
    </row>
    <row r="258" spans="1:65" s="2" customFormat="1" ht="21.75" customHeight="1">
      <c r="A258" s="35"/>
      <c r="B258" s="36"/>
      <c r="C258" s="190" t="s">
        <v>377</v>
      </c>
      <c r="D258" s="190" t="s">
        <v>248</v>
      </c>
      <c r="E258" s="191" t="s">
        <v>378</v>
      </c>
      <c r="F258" s="192" t="s">
        <v>379</v>
      </c>
      <c r="G258" s="193" t="s">
        <v>100</v>
      </c>
      <c r="H258" s="194">
        <v>43.15</v>
      </c>
      <c r="I258" s="195"/>
      <c r="J258" s="196">
        <f>ROUND(I258*H258,2)</f>
        <v>0</v>
      </c>
      <c r="K258" s="197"/>
      <c r="L258" s="40"/>
      <c r="M258" s="198" t="s">
        <v>1</v>
      </c>
      <c r="N258" s="199" t="s">
        <v>44</v>
      </c>
      <c r="O258" s="72"/>
      <c r="P258" s="200">
        <f>O258*H258</f>
        <v>0</v>
      </c>
      <c r="Q258" s="200">
        <v>6.7999999999999996E-3</v>
      </c>
      <c r="R258" s="200">
        <f>Q258*H258</f>
        <v>0.29341999999999996</v>
      </c>
      <c r="S258" s="200">
        <v>0</v>
      </c>
      <c r="T258" s="20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2" t="s">
        <v>252</v>
      </c>
      <c r="AT258" s="202" t="s">
        <v>248</v>
      </c>
      <c r="AU258" s="202" t="s">
        <v>89</v>
      </c>
      <c r="AY258" s="18" t="s">
        <v>245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8" t="s">
        <v>87</v>
      </c>
      <c r="BK258" s="203">
        <f>ROUND(I258*H258,2)</f>
        <v>0</v>
      </c>
      <c r="BL258" s="18" t="s">
        <v>252</v>
      </c>
      <c r="BM258" s="202" t="s">
        <v>380</v>
      </c>
    </row>
    <row r="259" spans="1:65" s="2" customFormat="1" ht="19.5">
      <c r="A259" s="35"/>
      <c r="B259" s="36"/>
      <c r="C259" s="37"/>
      <c r="D259" s="204" t="s">
        <v>254</v>
      </c>
      <c r="E259" s="37"/>
      <c r="F259" s="205" t="s">
        <v>381</v>
      </c>
      <c r="G259" s="37"/>
      <c r="H259" s="37"/>
      <c r="I259" s="206"/>
      <c r="J259" s="37"/>
      <c r="K259" s="37"/>
      <c r="L259" s="40"/>
      <c r="M259" s="207"/>
      <c r="N259" s="208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254</v>
      </c>
      <c r="AU259" s="18" t="s">
        <v>89</v>
      </c>
    </row>
    <row r="260" spans="1:65" s="13" customFormat="1">
      <c r="B260" s="209"/>
      <c r="C260" s="210"/>
      <c r="D260" s="204" t="s">
        <v>255</v>
      </c>
      <c r="E260" s="211" t="s">
        <v>1</v>
      </c>
      <c r="F260" s="212" t="s">
        <v>382</v>
      </c>
      <c r="G260" s="210"/>
      <c r="H260" s="211" t="s">
        <v>1</v>
      </c>
      <c r="I260" s="213"/>
      <c r="J260" s="210"/>
      <c r="K260" s="210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255</v>
      </c>
      <c r="AU260" s="218" t="s">
        <v>89</v>
      </c>
      <c r="AV260" s="13" t="s">
        <v>87</v>
      </c>
      <c r="AW260" s="13" t="s">
        <v>35</v>
      </c>
      <c r="AX260" s="13" t="s">
        <v>79</v>
      </c>
      <c r="AY260" s="218" t="s">
        <v>245</v>
      </c>
    </row>
    <row r="261" spans="1:65" s="14" customFormat="1">
      <c r="B261" s="219"/>
      <c r="C261" s="220"/>
      <c r="D261" s="204" t="s">
        <v>255</v>
      </c>
      <c r="E261" s="221" t="s">
        <v>1</v>
      </c>
      <c r="F261" s="222" t="s">
        <v>109</v>
      </c>
      <c r="G261" s="220"/>
      <c r="H261" s="223">
        <v>29.4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255</v>
      </c>
      <c r="AU261" s="229" t="s">
        <v>89</v>
      </c>
      <c r="AV261" s="14" t="s">
        <v>89</v>
      </c>
      <c r="AW261" s="14" t="s">
        <v>35</v>
      </c>
      <c r="AX261" s="14" t="s">
        <v>79</v>
      </c>
      <c r="AY261" s="229" t="s">
        <v>245</v>
      </c>
    </row>
    <row r="262" spans="1:65" s="13" customFormat="1">
      <c r="B262" s="209"/>
      <c r="C262" s="210"/>
      <c r="D262" s="204" t="s">
        <v>255</v>
      </c>
      <c r="E262" s="211" t="s">
        <v>1</v>
      </c>
      <c r="F262" s="212" t="s">
        <v>383</v>
      </c>
      <c r="G262" s="210"/>
      <c r="H262" s="211" t="s">
        <v>1</v>
      </c>
      <c r="I262" s="213"/>
      <c r="J262" s="210"/>
      <c r="K262" s="210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255</v>
      </c>
      <c r="AU262" s="218" t="s">
        <v>89</v>
      </c>
      <c r="AV262" s="13" t="s">
        <v>87</v>
      </c>
      <c r="AW262" s="13" t="s">
        <v>35</v>
      </c>
      <c r="AX262" s="13" t="s">
        <v>79</v>
      </c>
      <c r="AY262" s="218" t="s">
        <v>245</v>
      </c>
    </row>
    <row r="263" spans="1:65" s="14" customFormat="1">
      <c r="B263" s="219"/>
      <c r="C263" s="220"/>
      <c r="D263" s="204" t="s">
        <v>255</v>
      </c>
      <c r="E263" s="221" t="s">
        <v>1</v>
      </c>
      <c r="F263" s="222" t="s">
        <v>282</v>
      </c>
      <c r="G263" s="220"/>
      <c r="H263" s="223">
        <v>9.84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255</v>
      </c>
      <c r="AU263" s="229" t="s">
        <v>89</v>
      </c>
      <c r="AV263" s="14" t="s">
        <v>89</v>
      </c>
      <c r="AW263" s="14" t="s">
        <v>35</v>
      </c>
      <c r="AX263" s="14" t="s">
        <v>79</v>
      </c>
      <c r="AY263" s="229" t="s">
        <v>245</v>
      </c>
    </row>
    <row r="264" spans="1:65" s="14" customFormat="1">
      <c r="B264" s="219"/>
      <c r="C264" s="220"/>
      <c r="D264" s="204" t="s">
        <v>255</v>
      </c>
      <c r="E264" s="221" t="s">
        <v>1</v>
      </c>
      <c r="F264" s="222" t="s">
        <v>272</v>
      </c>
      <c r="G264" s="220"/>
      <c r="H264" s="223">
        <v>3.91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255</v>
      </c>
      <c r="AU264" s="229" t="s">
        <v>89</v>
      </c>
      <c r="AV264" s="14" t="s">
        <v>89</v>
      </c>
      <c r="AW264" s="14" t="s">
        <v>35</v>
      </c>
      <c r="AX264" s="14" t="s">
        <v>79</v>
      </c>
      <c r="AY264" s="229" t="s">
        <v>245</v>
      </c>
    </row>
    <row r="265" spans="1:65" s="15" customFormat="1">
      <c r="B265" s="241"/>
      <c r="C265" s="242"/>
      <c r="D265" s="204" t="s">
        <v>255</v>
      </c>
      <c r="E265" s="243" t="s">
        <v>1</v>
      </c>
      <c r="F265" s="244" t="s">
        <v>274</v>
      </c>
      <c r="G265" s="242"/>
      <c r="H265" s="245">
        <v>43.15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AT265" s="251" t="s">
        <v>255</v>
      </c>
      <c r="AU265" s="251" t="s">
        <v>89</v>
      </c>
      <c r="AV265" s="15" t="s">
        <v>252</v>
      </c>
      <c r="AW265" s="15" t="s">
        <v>35</v>
      </c>
      <c r="AX265" s="15" t="s">
        <v>87</v>
      </c>
      <c r="AY265" s="251" t="s">
        <v>245</v>
      </c>
    </row>
    <row r="266" spans="1:65" s="2" customFormat="1" ht="33" customHeight="1">
      <c r="A266" s="35"/>
      <c r="B266" s="36"/>
      <c r="C266" s="190" t="s">
        <v>384</v>
      </c>
      <c r="D266" s="190" t="s">
        <v>248</v>
      </c>
      <c r="E266" s="191" t="s">
        <v>385</v>
      </c>
      <c r="F266" s="192" t="s">
        <v>386</v>
      </c>
      <c r="G266" s="193" t="s">
        <v>387</v>
      </c>
      <c r="H266" s="194">
        <v>0.40899999999999997</v>
      </c>
      <c r="I266" s="195"/>
      <c r="J266" s="196">
        <f>ROUND(I266*H266,2)</f>
        <v>0</v>
      </c>
      <c r="K266" s="197"/>
      <c r="L266" s="40"/>
      <c r="M266" s="198" t="s">
        <v>1</v>
      </c>
      <c r="N266" s="199" t="s">
        <v>44</v>
      </c>
      <c r="O266" s="72"/>
      <c r="P266" s="200">
        <f>O266*H266</f>
        <v>0</v>
      </c>
      <c r="Q266" s="200">
        <v>2.5018699999999998</v>
      </c>
      <c r="R266" s="200">
        <f>Q266*H266</f>
        <v>1.0232648299999998</v>
      </c>
      <c r="S266" s="200">
        <v>0</v>
      </c>
      <c r="T266" s="201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2" t="s">
        <v>252</v>
      </c>
      <c r="AT266" s="202" t="s">
        <v>248</v>
      </c>
      <c r="AU266" s="202" t="s">
        <v>89</v>
      </c>
      <c r="AY266" s="18" t="s">
        <v>245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8" t="s">
        <v>87</v>
      </c>
      <c r="BK266" s="203">
        <f>ROUND(I266*H266,2)</f>
        <v>0</v>
      </c>
      <c r="BL266" s="18" t="s">
        <v>252</v>
      </c>
      <c r="BM266" s="202" t="s">
        <v>388</v>
      </c>
    </row>
    <row r="267" spans="1:65" s="2" customFormat="1" ht="19.5">
      <c r="A267" s="35"/>
      <c r="B267" s="36"/>
      <c r="C267" s="37"/>
      <c r="D267" s="204" t="s">
        <v>254</v>
      </c>
      <c r="E267" s="37"/>
      <c r="F267" s="205" t="s">
        <v>389</v>
      </c>
      <c r="G267" s="37"/>
      <c r="H267" s="37"/>
      <c r="I267" s="206"/>
      <c r="J267" s="37"/>
      <c r="K267" s="37"/>
      <c r="L267" s="40"/>
      <c r="M267" s="207"/>
      <c r="N267" s="208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254</v>
      </c>
      <c r="AU267" s="18" t="s">
        <v>89</v>
      </c>
    </row>
    <row r="268" spans="1:65" s="13" customFormat="1">
      <c r="B268" s="209"/>
      <c r="C268" s="210"/>
      <c r="D268" s="204" t="s">
        <v>255</v>
      </c>
      <c r="E268" s="211" t="s">
        <v>1</v>
      </c>
      <c r="F268" s="212" t="s">
        <v>390</v>
      </c>
      <c r="G268" s="210"/>
      <c r="H268" s="211" t="s">
        <v>1</v>
      </c>
      <c r="I268" s="213"/>
      <c r="J268" s="210"/>
      <c r="K268" s="210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255</v>
      </c>
      <c r="AU268" s="218" t="s">
        <v>89</v>
      </c>
      <c r="AV268" s="13" t="s">
        <v>87</v>
      </c>
      <c r="AW268" s="13" t="s">
        <v>35</v>
      </c>
      <c r="AX268" s="13" t="s">
        <v>79</v>
      </c>
      <c r="AY268" s="218" t="s">
        <v>245</v>
      </c>
    </row>
    <row r="269" spans="1:65" s="14" customFormat="1">
      <c r="B269" s="219"/>
      <c r="C269" s="220"/>
      <c r="D269" s="204" t="s">
        <v>255</v>
      </c>
      <c r="E269" s="221" t="s">
        <v>1</v>
      </c>
      <c r="F269" s="222" t="s">
        <v>391</v>
      </c>
      <c r="G269" s="220"/>
      <c r="H269" s="223">
        <v>0.40899999999999997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255</v>
      </c>
      <c r="AU269" s="229" t="s">
        <v>89</v>
      </c>
      <c r="AV269" s="14" t="s">
        <v>89</v>
      </c>
      <c r="AW269" s="14" t="s">
        <v>35</v>
      </c>
      <c r="AX269" s="14" t="s">
        <v>87</v>
      </c>
      <c r="AY269" s="229" t="s">
        <v>245</v>
      </c>
    </row>
    <row r="270" spans="1:65" s="2" customFormat="1" ht="24.2" customHeight="1">
      <c r="A270" s="35"/>
      <c r="B270" s="36"/>
      <c r="C270" s="190" t="s">
        <v>392</v>
      </c>
      <c r="D270" s="190" t="s">
        <v>248</v>
      </c>
      <c r="E270" s="191" t="s">
        <v>393</v>
      </c>
      <c r="F270" s="192" t="s">
        <v>394</v>
      </c>
      <c r="G270" s="193" t="s">
        <v>95</v>
      </c>
      <c r="H270" s="194">
        <v>298.81</v>
      </c>
      <c r="I270" s="195"/>
      <c r="J270" s="196">
        <f>ROUND(I270*H270,2)</f>
        <v>0</v>
      </c>
      <c r="K270" s="197"/>
      <c r="L270" s="40"/>
      <c r="M270" s="198" t="s">
        <v>1</v>
      </c>
      <c r="N270" s="199" t="s">
        <v>44</v>
      </c>
      <c r="O270" s="72"/>
      <c r="P270" s="200">
        <f>O270*H270</f>
        <v>0</v>
      </c>
      <c r="Q270" s="200">
        <v>4.2000000000000003E-2</v>
      </c>
      <c r="R270" s="200">
        <f>Q270*H270</f>
        <v>12.550020000000002</v>
      </c>
      <c r="S270" s="200">
        <v>0</v>
      </c>
      <c r="T270" s="20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2" t="s">
        <v>252</v>
      </c>
      <c r="AT270" s="202" t="s">
        <v>248</v>
      </c>
      <c r="AU270" s="202" t="s">
        <v>89</v>
      </c>
      <c r="AY270" s="18" t="s">
        <v>245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8" t="s">
        <v>87</v>
      </c>
      <c r="BK270" s="203">
        <f>ROUND(I270*H270,2)</f>
        <v>0</v>
      </c>
      <c r="BL270" s="18" t="s">
        <v>252</v>
      </c>
      <c r="BM270" s="202" t="s">
        <v>395</v>
      </c>
    </row>
    <row r="271" spans="1:65" s="2" customFormat="1" ht="19.5">
      <c r="A271" s="35"/>
      <c r="B271" s="36"/>
      <c r="C271" s="37"/>
      <c r="D271" s="204" t="s">
        <v>254</v>
      </c>
      <c r="E271" s="37"/>
      <c r="F271" s="205" t="s">
        <v>396</v>
      </c>
      <c r="G271" s="37"/>
      <c r="H271" s="37"/>
      <c r="I271" s="206"/>
      <c r="J271" s="37"/>
      <c r="K271" s="37"/>
      <c r="L271" s="40"/>
      <c r="M271" s="207"/>
      <c r="N271" s="208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254</v>
      </c>
      <c r="AU271" s="18" t="s">
        <v>89</v>
      </c>
    </row>
    <row r="272" spans="1:65" s="13" customFormat="1">
      <c r="B272" s="209"/>
      <c r="C272" s="210"/>
      <c r="D272" s="204" t="s">
        <v>255</v>
      </c>
      <c r="E272" s="211" t="s">
        <v>1</v>
      </c>
      <c r="F272" s="212" t="s">
        <v>397</v>
      </c>
      <c r="G272" s="210"/>
      <c r="H272" s="211" t="s">
        <v>1</v>
      </c>
      <c r="I272" s="213"/>
      <c r="J272" s="210"/>
      <c r="K272" s="210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255</v>
      </c>
      <c r="AU272" s="218" t="s">
        <v>89</v>
      </c>
      <c r="AV272" s="13" t="s">
        <v>87</v>
      </c>
      <c r="AW272" s="13" t="s">
        <v>35</v>
      </c>
      <c r="AX272" s="13" t="s">
        <v>79</v>
      </c>
      <c r="AY272" s="218" t="s">
        <v>245</v>
      </c>
    </row>
    <row r="273" spans="1:65" s="14" customFormat="1">
      <c r="B273" s="219"/>
      <c r="C273" s="220"/>
      <c r="D273" s="204" t="s">
        <v>255</v>
      </c>
      <c r="E273" s="221" t="s">
        <v>1</v>
      </c>
      <c r="F273" s="222" t="s">
        <v>127</v>
      </c>
      <c r="G273" s="220"/>
      <c r="H273" s="223">
        <v>120.67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255</v>
      </c>
      <c r="AU273" s="229" t="s">
        <v>89</v>
      </c>
      <c r="AV273" s="14" t="s">
        <v>89</v>
      </c>
      <c r="AW273" s="14" t="s">
        <v>35</v>
      </c>
      <c r="AX273" s="14" t="s">
        <v>79</v>
      </c>
      <c r="AY273" s="229" t="s">
        <v>245</v>
      </c>
    </row>
    <row r="274" spans="1:65" s="13" customFormat="1">
      <c r="B274" s="209"/>
      <c r="C274" s="210"/>
      <c r="D274" s="204" t="s">
        <v>255</v>
      </c>
      <c r="E274" s="211" t="s">
        <v>1</v>
      </c>
      <c r="F274" s="212" t="s">
        <v>398</v>
      </c>
      <c r="G274" s="210"/>
      <c r="H274" s="211" t="s">
        <v>1</v>
      </c>
      <c r="I274" s="213"/>
      <c r="J274" s="210"/>
      <c r="K274" s="210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255</v>
      </c>
      <c r="AU274" s="218" t="s">
        <v>89</v>
      </c>
      <c r="AV274" s="13" t="s">
        <v>87</v>
      </c>
      <c r="AW274" s="13" t="s">
        <v>35</v>
      </c>
      <c r="AX274" s="13" t="s">
        <v>79</v>
      </c>
      <c r="AY274" s="218" t="s">
        <v>245</v>
      </c>
    </row>
    <row r="275" spans="1:65" s="14" customFormat="1">
      <c r="B275" s="219"/>
      <c r="C275" s="220"/>
      <c r="D275" s="204" t="s">
        <v>255</v>
      </c>
      <c r="E275" s="221" t="s">
        <v>1</v>
      </c>
      <c r="F275" s="222" t="s">
        <v>399</v>
      </c>
      <c r="G275" s="220"/>
      <c r="H275" s="223">
        <v>142.38999999999999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255</v>
      </c>
      <c r="AU275" s="229" t="s">
        <v>89</v>
      </c>
      <c r="AV275" s="14" t="s">
        <v>89</v>
      </c>
      <c r="AW275" s="14" t="s">
        <v>35</v>
      </c>
      <c r="AX275" s="14" t="s">
        <v>79</v>
      </c>
      <c r="AY275" s="229" t="s">
        <v>245</v>
      </c>
    </row>
    <row r="276" spans="1:65" s="13" customFormat="1">
      <c r="B276" s="209"/>
      <c r="C276" s="210"/>
      <c r="D276" s="204" t="s">
        <v>255</v>
      </c>
      <c r="E276" s="211" t="s">
        <v>1</v>
      </c>
      <c r="F276" s="212" t="s">
        <v>400</v>
      </c>
      <c r="G276" s="210"/>
      <c r="H276" s="211" t="s">
        <v>1</v>
      </c>
      <c r="I276" s="213"/>
      <c r="J276" s="210"/>
      <c r="K276" s="210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255</v>
      </c>
      <c r="AU276" s="218" t="s">
        <v>89</v>
      </c>
      <c r="AV276" s="13" t="s">
        <v>87</v>
      </c>
      <c r="AW276" s="13" t="s">
        <v>35</v>
      </c>
      <c r="AX276" s="13" t="s">
        <v>79</v>
      </c>
      <c r="AY276" s="218" t="s">
        <v>245</v>
      </c>
    </row>
    <row r="277" spans="1:65" s="14" customFormat="1">
      <c r="B277" s="219"/>
      <c r="C277" s="220"/>
      <c r="D277" s="204" t="s">
        <v>255</v>
      </c>
      <c r="E277" s="221" t="s">
        <v>1</v>
      </c>
      <c r="F277" s="222" t="s">
        <v>125</v>
      </c>
      <c r="G277" s="220"/>
      <c r="H277" s="223">
        <v>35.75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255</v>
      </c>
      <c r="AU277" s="229" t="s">
        <v>89</v>
      </c>
      <c r="AV277" s="14" t="s">
        <v>89</v>
      </c>
      <c r="AW277" s="14" t="s">
        <v>35</v>
      </c>
      <c r="AX277" s="14" t="s">
        <v>79</v>
      </c>
      <c r="AY277" s="229" t="s">
        <v>245</v>
      </c>
    </row>
    <row r="278" spans="1:65" s="15" customFormat="1">
      <c r="B278" s="241"/>
      <c r="C278" s="242"/>
      <c r="D278" s="204" t="s">
        <v>255</v>
      </c>
      <c r="E278" s="243" t="s">
        <v>1</v>
      </c>
      <c r="F278" s="244" t="s">
        <v>274</v>
      </c>
      <c r="G278" s="242"/>
      <c r="H278" s="245">
        <v>298.81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AT278" s="251" t="s">
        <v>255</v>
      </c>
      <c r="AU278" s="251" t="s">
        <v>89</v>
      </c>
      <c r="AV278" s="15" t="s">
        <v>252</v>
      </c>
      <c r="AW278" s="15" t="s">
        <v>35</v>
      </c>
      <c r="AX278" s="15" t="s">
        <v>87</v>
      </c>
      <c r="AY278" s="251" t="s">
        <v>245</v>
      </c>
    </row>
    <row r="279" spans="1:65" s="2" customFormat="1" ht="24.2" customHeight="1">
      <c r="A279" s="35"/>
      <c r="B279" s="36"/>
      <c r="C279" s="190" t="s">
        <v>401</v>
      </c>
      <c r="D279" s="190" t="s">
        <v>248</v>
      </c>
      <c r="E279" s="191" t="s">
        <v>402</v>
      </c>
      <c r="F279" s="192" t="s">
        <v>403</v>
      </c>
      <c r="G279" s="193" t="s">
        <v>95</v>
      </c>
      <c r="H279" s="194">
        <v>48.96</v>
      </c>
      <c r="I279" s="195"/>
      <c r="J279" s="196">
        <f>ROUND(I279*H279,2)</f>
        <v>0</v>
      </c>
      <c r="K279" s="197"/>
      <c r="L279" s="40"/>
      <c r="M279" s="198" t="s">
        <v>1</v>
      </c>
      <c r="N279" s="199" t="s">
        <v>44</v>
      </c>
      <c r="O279" s="72"/>
      <c r="P279" s="200">
        <f>O279*H279</f>
        <v>0</v>
      </c>
      <c r="Q279" s="200">
        <v>6.3E-2</v>
      </c>
      <c r="R279" s="200">
        <f>Q279*H279</f>
        <v>3.0844800000000001</v>
      </c>
      <c r="S279" s="200">
        <v>0</v>
      </c>
      <c r="T279" s="201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2" t="s">
        <v>252</v>
      </c>
      <c r="AT279" s="202" t="s">
        <v>248</v>
      </c>
      <c r="AU279" s="202" t="s">
        <v>89</v>
      </c>
      <c r="AY279" s="18" t="s">
        <v>245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18" t="s">
        <v>87</v>
      </c>
      <c r="BK279" s="203">
        <f>ROUND(I279*H279,2)</f>
        <v>0</v>
      </c>
      <c r="BL279" s="18" t="s">
        <v>252</v>
      </c>
      <c r="BM279" s="202" t="s">
        <v>404</v>
      </c>
    </row>
    <row r="280" spans="1:65" s="2" customFormat="1" ht="19.5">
      <c r="A280" s="35"/>
      <c r="B280" s="36"/>
      <c r="C280" s="37"/>
      <c r="D280" s="204" t="s">
        <v>254</v>
      </c>
      <c r="E280" s="37"/>
      <c r="F280" s="205" t="s">
        <v>405</v>
      </c>
      <c r="G280" s="37"/>
      <c r="H280" s="37"/>
      <c r="I280" s="206"/>
      <c r="J280" s="37"/>
      <c r="K280" s="37"/>
      <c r="L280" s="40"/>
      <c r="M280" s="207"/>
      <c r="N280" s="208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254</v>
      </c>
      <c r="AU280" s="18" t="s">
        <v>89</v>
      </c>
    </row>
    <row r="281" spans="1:65" s="13" customFormat="1">
      <c r="B281" s="209"/>
      <c r="C281" s="210"/>
      <c r="D281" s="204" t="s">
        <v>255</v>
      </c>
      <c r="E281" s="211" t="s">
        <v>1</v>
      </c>
      <c r="F281" s="212" t="s">
        <v>406</v>
      </c>
      <c r="G281" s="210"/>
      <c r="H281" s="211" t="s">
        <v>1</v>
      </c>
      <c r="I281" s="213"/>
      <c r="J281" s="210"/>
      <c r="K281" s="210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255</v>
      </c>
      <c r="AU281" s="218" t="s">
        <v>89</v>
      </c>
      <c r="AV281" s="13" t="s">
        <v>87</v>
      </c>
      <c r="AW281" s="13" t="s">
        <v>35</v>
      </c>
      <c r="AX281" s="13" t="s">
        <v>79</v>
      </c>
      <c r="AY281" s="218" t="s">
        <v>245</v>
      </c>
    </row>
    <row r="282" spans="1:65" s="14" customFormat="1">
      <c r="B282" s="219"/>
      <c r="C282" s="220"/>
      <c r="D282" s="204" t="s">
        <v>255</v>
      </c>
      <c r="E282" s="221" t="s">
        <v>1</v>
      </c>
      <c r="F282" s="222" t="s">
        <v>93</v>
      </c>
      <c r="G282" s="220"/>
      <c r="H282" s="223">
        <v>48.96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255</v>
      </c>
      <c r="AU282" s="229" t="s">
        <v>89</v>
      </c>
      <c r="AV282" s="14" t="s">
        <v>89</v>
      </c>
      <c r="AW282" s="14" t="s">
        <v>35</v>
      </c>
      <c r="AX282" s="14" t="s">
        <v>79</v>
      </c>
      <c r="AY282" s="229" t="s">
        <v>245</v>
      </c>
    </row>
    <row r="283" spans="1:65" s="15" customFormat="1">
      <c r="B283" s="241"/>
      <c r="C283" s="242"/>
      <c r="D283" s="204" t="s">
        <v>255</v>
      </c>
      <c r="E283" s="243" t="s">
        <v>1</v>
      </c>
      <c r="F283" s="244" t="s">
        <v>274</v>
      </c>
      <c r="G283" s="242"/>
      <c r="H283" s="245">
        <v>48.96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AT283" s="251" t="s">
        <v>255</v>
      </c>
      <c r="AU283" s="251" t="s">
        <v>89</v>
      </c>
      <c r="AV283" s="15" t="s">
        <v>252</v>
      </c>
      <c r="AW283" s="15" t="s">
        <v>35</v>
      </c>
      <c r="AX283" s="15" t="s">
        <v>87</v>
      </c>
      <c r="AY283" s="251" t="s">
        <v>245</v>
      </c>
    </row>
    <row r="284" spans="1:65" s="2" customFormat="1" ht="24.2" customHeight="1">
      <c r="A284" s="35"/>
      <c r="B284" s="36"/>
      <c r="C284" s="190" t="s">
        <v>407</v>
      </c>
      <c r="D284" s="190" t="s">
        <v>248</v>
      </c>
      <c r="E284" s="191" t="s">
        <v>408</v>
      </c>
      <c r="F284" s="192" t="s">
        <v>409</v>
      </c>
      <c r="G284" s="193" t="s">
        <v>251</v>
      </c>
      <c r="H284" s="194">
        <v>1</v>
      </c>
      <c r="I284" s="195"/>
      <c r="J284" s="196">
        <f>ROUND(I284*H284,2)</f>
        <v>0</v>
      </c>
      <c r="K284" s="197"/>
      <c r="L284" s="40"/>
      <c r="M284" s="198" t="s">
        <v>1</v>
      </c>
      <c r="N284" s="199" t="s">
        <v>44</v>
      </c>
      <c r="O284" s="72"/>
      <c r="P284" s="200">
        <f>O284*H284</f>
        <v>0</v>
      </c>
      <c r="Q284" s="200">
        <v>0.42153000000000002</v>
      </c>
      <c r="R284" s="200">
        <f>Q284*H284</f>
        <v>0.42153000000000002</v>
      </c>
      <c r="S284" s="200">
        <v>0</v>
      </c>
      <c r="T284" s="20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2" t="s">
        <v>252</v>
      </c>
      <c r="AT284" s="202" t="s">
        <v>248</v>
      </c>
      <c r="AU284" s="202" t="s">
        <v>89</v>
      </c>
      <c r="AY284" s="18" t="s">
        <v>245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18" t="s">
        <v>87</v>
      </c>
      <c r="BK284" s="203">
        <f>ROUND(I284*H284,2)</f>
        <v>0</v>
      </c>
      <c r="BL284" s="18" t="s">
        <v>252</v>
      </c>
      <c r="BM284" s="202" t="s">
        <v>410</v>
      </c>
    </row>
    <row r="285" spans="1:65" s="2" customFormat="1" ht="29.25">
      <c r="A285" s="35"/>
      <c r="B285" s="36"/>
      <c r="C285" s="37"/>
      <c r="D285" s="204" t="s">
        <v>254</v>
      </c>
      <c r="E285" s="37"/>
      <c r="F285" s="205" t="s">
        <v>411</v>
      </c>
      <c r="G285" s="37"/>
      <c r="H285" s="37"/>
      <c r="I285" s="206"/>
      <c r="J285" s="37"/>
      <c r="K285" s="37"/>
      <c r="L285" s="40"/>
      <c r="M285" s="207"/>
      <c r="N285" s="208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254</v>
      </c>
      <c r="AU285" s="18" t="s">
        <v>89</v>
      </c>
    </row>
    <row r="286" spans="1:65" s="13" customFormat="1">
      <c r="B286" s="209"/>
      <c r="C286" s="210"/>
      <c r="D286" s="204" t="s">
        <v>255</v>
      </c>
      <c r="E286" s="211" t="s">
        <v>1</v>
      </c>
      <c r="F286" s="212" t="s">
        <v>412</v>
      </c>
      <c r="G286" s="210"/>
      <c r="H286" s="211" t="s">
        <v>1</v>
      </c>
      <c r="I286" s="213"/>
      <c r="J286" s="210"/>
      <c r="K286" s="210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255</v>
      </c>
      <c r="AU286" s="218" t="s">
        <v>89</v>
      </c>
      <c r="AV286" s="13" t="s">
        <v>87</v>
      </c>
      <c r="AW286" s="13" t="s">
        <v>35</v>
      </c>
      <c r="AX286" s="13" t="s">
        <v>79</v>
      </c>
      <c r="AY286" s="218" t="s">
        <v>245</v>
      </c>
    </row>
    <row r="287" spans="1:65" s="14" customFormat="1">
      <c r="B287" s="219"/>
      <c r="C287" s="220"/>
      <c r="D287" s="204" t="s">
        <v>255</v>
      </c>
      <c r="E287" s="221" t="s">
        <v>1</v>
      </c>
      <c r="F287" s="222" t="s">
        <v>87</v>
      </c>
      <c r="G287" s="220"/>
      <c r="H287" s="223">
        <v>1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255</v>
      </c>
      <c r="AU287" s="229" t="s">
        <v>89</v>
      </c>
      <c r="AV287" s="14" t="s">
        <v>89</v>
      </c>
      <c r="AW287" s="14" t="s">
        <v>35</v>
      </c>
      <c r="AX287" s="14" t="s">
        <v>87</v>
      </c>
      <c r="AY287" s="229" t="s">
        <v>245</v>
      </c>
    </row>
    <row r="288" spans="1:65" s="2" customFormat="1" ht="37.9" customHeight="1">
      <c r="A288" s="35"/>
      <c r="B288" s="36"/>
      <c r="C288" s="230" t="s">
        <v>413</v>
      </c>
      <c r="D288" s="230" t="s">
        <v>258</v>
      </c>
      <c r="E288" s="231" t="s">
        <v>414</v>
      </c>
      <c r="F288" s="232" t="s">
        <v>415</v>
      </c>
      <c r="G288" s="233" t="s">
        <v>251</v>
      </c>
      <c r="H288" s="234">
        <v>1</v>
      </c>
      <c r="I288" s="235"/>
      <c r="J288" s="236">
        <f>ROUND(I288*H288,2)</f>
        <v>0</v>
      </c>
      <c r="K288" s="237"/>
      <c r="L288" s="238"/>
      <c r="M288" s="239" t="s">
        <v>1</v>
      </c>
      <c r="N288" s="240" t="s">
        <v>44</v>
      </c>
      <c r="O288" s="72"/>
      <c r="P288" s="200">
        <f>O288*H288</f>
        <v>0</v>
      </c>
      <c r="Q288" s="200">
        <v>1.6240000000000001E-2</v>
      </c>
      <c r="R288" s="200">
        <f>Q288*H288</f>
        <v>1.6240000000000001E-2</v>
      </c>
      <c r="S288" s="200">
        <v>0</v>
      </c>
      <c r="T288" s="201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2" t="s">
        <v>261</v>
      </c>
      <c r="AT288" s="202" t="s">
        <v>258</v>
      </c>
      <c r="AU288" s="202" t="s">
        <v>89</v>
      </c>
      <c r="AY288" s="18" t="s">
        <v>245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18" t="s">
        <v>87</v>
      </c>
      <c r="BK288" s="203">
        <f>ROUND(I288*H288,2)</f>
        <v>0</v>
      </c>
      <c r="BL288" s="18" t="s">
        <v>252</v>
      </c>
      <c r="BM288" s="202" t="s">
        <v>416</v>
      </c>
    </row>
    <row r="289" spans="1:65" s="2" customFormat="1" ht="19.5">
      <c r="A289" s="35"/>
      <c r="B289" s="36"/>
      <c r="C289" s="37"/>
      <c r="D289" s="204" t="s">
        <v>254</v>
      </c>
      <c r="E289" s="37"/>
      <c r="F289" s="205" t="s">
        <v>415</v>
      </c>
      <c r="G289" s="37"/>
      <c r="H289" s="37"/>
      <c r="I289" s="206"/>
      <c r="J289" s="37"/>
      <c r="K289" s="37"/>
      <c r="L289" s="40"/>
      <c r="M289" s="207"/>
      <c r="N289" s="208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254</v>
      </c>
      <c r="AU289" s="18" t="s">
        <v>89</v>
      </c>
    </row>
    <row r="290" spans="1:65" s="2" customFormat="1" ht="24.2" customHeight="1">
      <c r="A290" s="35"/>
      <c r="B290" s="36"/>
      <c r="C290" s="190" t="s">
        <v>417</v>
      </c>
      <c r="D290" s="190" t="s">
        <v>248</v>
      </c>
      <c r="E290" s="191" t="s">
        <v>418</v>
      </c>
      <c r="F290" s="192" t="s">
        <v>419</v>
      </c>
      <c r="G290" s="193" t="s">
        <v>251</v>
      </c>
      <c r="H290" s="194">
        <v>1</v>
      </c>
      <c r="I290" s="195"/>
      <c r="J290" s="196">
        <f>ROUND(I290*H290,2)</f>
        <v>0</v>
      </c>
      <c r="K290" s="197"/>
      <c r="L290" s="40"/>
      <c r="M290" s="198" t="s">
        <v>1</v>
      </c>
      <c r="N290" s="199" t="s">
        <v>44</v>
      </c>
      <c r="O290" s="72"/>
      <c r="P290" s="200">
        <f>O290*H290</f>
        <v>0</v>
      </c>
      <c r="Q290" s="200">
        <v>0.52571000000000001</v>
      </c>
      <c r="R290" s="200">
        <f>Q290*H290</f>
        <v>0.52571000000000001</v>
      </c>
      <c r="S290" s="200">
        <v>0</v>
      </c>
      <c r="T290" s="20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2" t="s">
        <v>252</v>
      </c>
      <c r="AT290" s="202" t="s">
        <v>248</v>
      </c>
      <c r="AU290" s="202" t="s">
        <v>89</v>
      </c>
      <c r="AY290" s="18" t="s">
        <v>245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18" t="s">
        <v>87</v>
      </c>
      <c r="BK290" s="203">
        <f>ROUND(I290*H290,2)</f>
        <v>0</v>
      </c>
      <c r="BL290" s="18" t="s">
        <v>252</v>
      </c>
      <c r="BM290" s="202" t="s">
        <v>420</v>
      </c>
    </row>
    <row r="291" spans="1:65" s="2" customFormat="1" ht="29.25">
      <c r="A291" s="35"/>
      <c r="B291" s="36"/>
      <c r="C291" s="37"/>
      <c r="D291" s="204" t="s">
        <v>254</v>
      </c>
      <c r="E291" s="37"/>
      <c r="F291" s="205" t="s">
        <v>421</v>
      </c>
      <c r="G291" s="37"/>
      <c r="H291" s="37"/>
      <c r="I291" s="206"/>
      <c r="J291" s="37"/>
      <c r="K291" s="37"/>
      <c r="L291" s="40"/>
      <c r="M291" s="207"/>
      <c r="N291" s="208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254</v>
      </c>
      <c r="AU291" s="18" t="s">
        <v>89</v>
      </c>
    </row>
    <row r="292" spans="1:65" s="13" customFormat="1">
      <c r="B292" s="209"/>
      <c r="C292" s="210"/>
      <c r="D292" s="204" t="s">
        <v>255</v>
      </c>
      <c r="E292" s="211" t="s">
        <v>1</v>
      </c>
      <c r="F292" s="212" t="s">
        <v>422</v>
      </c>
      <c r="G292" s="210"/>
      <c r="H292" s="211" t="s">
        <v>1</v>
      </c>
      <c r="I292" s="213"/>
      <c r="J292" s="210"/>
      <c r="K292" s="210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255</v>
      </c>
      <c r="AU292" s="218" t="s">
        <v>89</v>
      </c>
      <c r="AV292" s="13" t="s">
        <v>87</v>
      </c>
      <c r="AW292" s="13" t="s">
        <v>35</v>
      </c>
      <c r="AX292" s="13" t="s">
        <v>79</v>
      </c>
      <c r="AY292" s="218" t="s">
        <v>245</v>
      </c>
    </row>
    <row r="293" spans="1:65" s="14" customFormat="1">
      <c r="B293" s="219"/>
      <c r="C293" s="220"/>
      <c r="D293" s="204" t="s">
        <v>255</v>
      </c>
      <c r="E293" s="221" t="s">
        <v>1</v>
      </c>
      <c r="F293" s="222" t="s">
        <v>87</v>
      </c>
      <c r="G293" s="220"/>
      <c r="H293" s="223">
        <v>1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255</v>
      </c>
      <c r="AU293" s="229" t="s">
        <v>89</v>
      </c>
      <c r="AV293" s="14" t="s">
        <v>89</v>
      </c>
      <c r="AW293" s="14" t="s">
        <v>35</v>
      </c>
      <c r="AX293" s="14" t="s">
        <v>87</v>
      </c>
      <c r="AY293" s="229" t="s">
        <v>245</v>
      </c>
    </row>
    <row r="294" spans="1:65" s="2" customFormat="1" ht="37.9" customHeight="1">
      <c r="A294" s="35"/>
      <c r="B294" s="36"/>
      <c r="C294" s="230" t="s">
        <v>423</v>
      </c>
      <c r="D294" s="230" t="s">
        <v>258</v>
      </c>
      <c r="E294" s="231" t="s">
        <v>424</v>
      </c>
      <c r="F294" s="232" t="s">
        <v>425</v>
      </c>
      <c r="G294" s="233" t="s">
        <v>251</v>
      </c>
      <c r="H294" s="234">
        <v>1</v>
      </c>
      <c r="I294" s="235"/>
      <c r="J294" s="236">
        <f>ROUND(I294*H294,2)</f>
        <v>0</v>
      </c>
      <c r="K294" s="237"/>
      <c r="L294" s="238"/>
      <c r="M294" s="239" t="s">
        <v>1</v>
      </c>
      <c r="N294" s="240" t="s">
        <v>44</v>
      </c>
      <c r="O294" s="72"/>
      <c r="P294" s="200">
        <f>O294*H294</f>
        <v>0</v>
      </c>
      <c r="Q294" s="200">
        <v>1.524E-2</v>
      </c>
      <c r="R294" s="200">
        <f>Q294*H294</f>
        <v>1.524E-2</v>
      </c>
      <c r="S294" s="200">
        <v>0</v>
      </c>
      <c r="T294" s="201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2" t="s">
        <v>261</v>
      </c>
      <c r="AT294" s="202" t="s">
        <v>258</v>
      </c>
      <c r="AU294" s="202" t="s">
        <v>89</v>
      </c>
      <c r="AY294" s="18" t="s">
        <v>245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18" t="s">
        <v>87</v>
      </c>
      <c r="BK294" s="203">
        <f>ROUND(I294*H294,2)</f>
        <v>0</v>
      </c>
      <c r="BL294" s="18" t="s">
        <v>252</v>
      </c>
      <c r="BM294" s="202" t="s">
        <v>426</v>
      </c>
    </row>
    <row r="295" spans="1:65" s="2" customFormat="1" ht="19.5">
      <c r="A295" s="35"/>
      <c r="B295" s="36"/>
      <c r="C295" s="37"/>
      <c r="D295" s="204" t="s">
        <v>254</v>
      </c>
      <c r="E295" s="37"/>
      <c r="F295" s="205" t="s">
        <v>425</v>
      </c>
      <c r="G295" s="37"/>
      <c r="H295" s="37"/>
      <c r="I295" s="206"/>
      <c r="J295" s="37"/>
      <c r="K295" s="37"/>
      <c r="L295" s="40"/>
      <c r="M295" s="207"/>
      <c r="N295" s="208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254</v>
      </c>
      <c r="AU295" s="18" t="s">
        <v>89</v>
      </c>
    </row>
    <row r="296" spans="1:65" s="12" customFormat="1" ht="22.9" customHeight="1">
      <c r="B296" s="174"/>
      <c r="C296" s="175"/>
      <c r="D296" s="176" t="s">
        <v>78</v>
      </c>
      <c r="E296" s="188" t="s">
        <v>401</v>
      </c>
      <c r="F296" s="188" t="s">
        <v>427</v>
      </c>
      <c r="G296" s="175"/>
      <c r="H296" s="175"/>
      <c r="I296" s="178"/>
      <c r="J296" s="189">
        <f>BK296</f>
        <v>0</v>
      </c>
      <c r="K296" s="175"/>
      <c r="L296" s="180"/>
      <c r="M296" s="181"/>
      <c r="N296" s="182"/>
      <c r="O296" s="182"/>
      <c r="P296" s="183">
        <f>SUM(P297:P336)</f>
        <v>0</v>
      </c>
      <c r="Q296" s="182"/>
      <c r="R296" s="183">
        <f>SUM(R297:R336)</f>
        <v>4.609669999999999E-2</v>
      </c>
      <c r="S296" s="182"/>
      <c r="T296" s="184">
        <f>SUM(T297:T336)</f>
        <v>12.952483520000001</v>
      </c>
      <c r="AR296" s="185" t="s">
        <v>87</v>
      </c>
      <c r="AT296" s="186" t="s">
        <v>78</v>
      </c>
      <c r="AU296" s="186" t="s">
        <v>87</v>
      </c>
      <c r="AY296" s="185" t="s">
        <v>245</v>
      </c>
      <c r="BK296" s="187">
        <f>SUM(BK297:BK336)</f>
        <v>0</v>
      </c>
    </row>
    <row r="297" spans="1:65" s="2" customFormat="1" ht="33" customHeight="1">
      <c r="A297" s="35"/>
      <c r="B297" s="36"/>
      <c r="C297" s="190" t="s">
        <v>428</v>
      </c>
      <c r="D297" s="190" t="s">
        <v>248</v>
      </c>
      <c r="E297" s="191" t="s">
        <v>429</v>
      </c>
      <c r="F297" s="192" t="s">
        <v>430</v>
      </c>
      <c r="G297" s="193" t="s">
        <v>95</v>
      </c>
      <c r="H297" s="194">
        <v>354.59</v>
      </c>
      <c r="I297" s="195"/>
      <c r="J297" s="196">
        <f>ROUND(I297*H297,2)</f>
        <v>0</v>
      </c>
      <c r="K297" s="197"/>
      <c r="L297" s="40"/>
      <c r="M297" s="198" t="s">
        <v>1</v>
      </c>
      <c r="N297" s="199" t="s">
        <v>44</v>
      </c>
      <c r="O297" s="72"/>
      <c r="P297" s="200">
        <f>O297*H297</f>
        <v>0</v>
      </c>
      <c r="Q297" s="200">
        <v>1.2999999999999999E-4</v>
      </c>
      <c r="R297" s="200">
        <f>Q297*H297</f>
        <v>4.609669999999999E-2</v>
      </c>
      <c r="S297" s="200">
        <v>0</v>
      </c>
      <c r="T297" s="20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2" t="s">
        <v>252</v>
      </c>
      <c r="AT297" s="202" t="s">
        <v>248</v>
      </c>
      <c r="AU297" s="202" t="s">
        <v>89</v>
      </c>
      <c r="AY297" s="18" t="s">
        <v>245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18" t="s">
        <v>87</v>
      </c>
      <c r="BK297" s="203">
        <f>ROUND(I297*H297,2)</f>
        <v>0</v>
      </c>
      <c r="BL297" s="18" t="s">
        <v>252</v>
      </c>
      <c r="BM297" s="202" t="s">
        <v>431</v>
      </c>
    </row>
    <row r="298" spans="1:65" s="2" customFormat="1" ht="19.5">
      <c r="A298" s="35"/>
      <c r="B298" s="36"/>
      <c r="C298" s="37"/>
      <c r="D298" s="204" t="s">
        <v>254</v>
      </c>
      <c r="E298" s="37"/>
      <c r="F298" s="205" t="s">
        <v>432</v>
      </c>
      <c r="G298" s="37"/>
      <c r="H298" s="37"/>
      <c r="I298" s="206"/>
      <c r="J298" s="37"/>
      <c r="K298" s="37"/>
      <c r="L298" s="40"/>
      <c r="M298" s="207"/>
      <c r="N298" s="208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254</v>
      </c>
      <c r="AU298" s="18" t="s">
        <v>89</v>
      </c>
    </row>
    <row r="299" spans="1:65" s="13" customFormat="1">
      <c r="B299" s="209"/>
      <c r="C299" s="210"/>
      <c r="D299" s="204" t="s">
        <v>255</v>
      </c>
      <c r="E299" s="211" t="s">
        <v>1</v>
      </c>
      <c r="F299" s="212" t="s">
        <v>433</v>
      </c>
      <c r="G299" s="210"/>
      <c r="H299" s="211" t="s">
        <v>1</v>
      </c>
      <c r="I299" s="213"/>
      <c r="J299" s="210"/>
      <c r="K299" s="210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255</v>
      </c>
      <c r="AU299" s="218" t="s">
        <v>89</v>
      </c>
      <c r="AV299" s="13" t="s">
        <v>87</v>
      </c>
      <c r="AW299" s="13" t="s">
        <v>35</v>
      </c>
      <c r="AX299" s="13" t="s">
        <v>79</v>
      </c>
      <c r="AY299" s="218" t="s">
        <v>245</v>
      </c>
    </row>
    <row r="300" spans="1:65" s="14" customFormat="1">
      <c r="B300" s="219"/>
      <c r="C300" s="220"/>
      <c r="D300" s="204" t="s">
        <v>255</v>
      </c>
      <c r="E300" s="221" t="s">
        <v>1</v>
      </c>
      <c r="F300" s="222" t="s">
        <v>93</v>
      </c>
      <c r="G300" s="220"/>
      <c r="H300" s="223">
        <v>48.96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255</v>
      </c>
      <c r="AU300" s="229" t="s">
        <v>89</v>
      </c>
      <c r="AV300" s="14" t="s">
        <v>89</v>
      </c>
      <c r="AW300" s="14" t="s">
        <v>35</v>
      </c>
      <c r="AX300" s="14" t="s">
        <v>79</v>
      </c>
      <c r="AY300" s="229" t="s">
        <v>245</v>
      </c>
    </row>
    <row r="301" spans="1:65" s="13" customFormat="1">
      <c r="B301" s="209"/>
      <c r="C301" s="210"/>
      <c r="D301" s="204" t="s">
        <v>255</v>
      </c>
      <c r="E301" s="211" t="s">
        <v>1</v>
      </c>
      <c r="F301" s="212" t="s">
        <v>434</v>
      </c>
      <c r="G301" s="210"/>
      <c r="H301" s="211" t="s">
        <v>1</v>
      </c>
      <c r="I301" s="213"/>
      <c r="J301" s="210"/>
      <c r="K301" s="210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255</v>
      </c>
      <c r="AU301" s="218" t="s">
        <v>89</v>
      </c>
      <c r="AV301" s="13" t="s">
        <v>87</v>
      </c>
      <c r="AW301" s="13" t="s">
        <v>35</v>
      </c>
      <c r="AX301" s="13" t="s">
        <v>79</v>
      </c>
      <c r="AY301" s="218" t="s">
        <v>245</v>
      </c>
    </row>
    <row r="302" spans="1:65" s="14" customFormat="1">
      <c r="B302" s="219"/>
      <c r="C302" s="220"/>
      <c r="D302" s="204" t="s">
        <v>255</v>
      </c>
      <c r="E302" s="221" t="s">
        <v>1</v>
      </c>
      <c r="F302" s="222" t="s">
        <v>127</v>
      </c>
      <c r="G302" s="220"/>
      <c r="H302" s="223">
        <v>120.67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255</v>
      </c>
      <c r="AU302" s="229" t="s">
        <v>89</v>
      </c>
      <c r="AV302" s="14" t="s">
        <v>89</v>
      </c>
      <c r="AW302" s="14" t="s">
        <v>35</v>
      </c>
      <c r="AX302" s="14" t="s">
        <v>79</v>
      </c>
      <c r="AY302" s="229" t="s">
        <v>245</v>
      </c>
    </row>
    <row r="303" spans="1:65" s="13" customFormat="1">
      <c r="B303" s="209"/>
      <c r="C303" s="210"/>
      <c r="D303" s="204" t="s">
        <v>255</v>
      </c>
      <c r="E303" s="211" t="s">
        <v>1</v>
      </c>
      <c r="F303" s="212" t="s">
        <v>435</v>
      </c>
      <c r="G303" s="210"/>
      <c r="H303" s="211" t="s">
        <v>1</v>
      </c>
      <c r="I303" s="213"/>
      <c r="J303" s="210"/>
      <c r="K303" s="210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255</v>
      </c>
      <c r="AU303" s="218" t="s">
        <v>89</v>
      </c>
      <c r="AV303" s="13" t="s">
        <v>87</v>
      </c>
      <c r="AW303" s="13" t="s">
        <v>35</v>
      </c>
      <c r="AX303" s="13" t="s">
        <v>79</v>
      </c>
      <c r="AY303" s="218" t="s">
        <v>245</v>
      </c>
    </row>
    <row r="304" spans="1:65" s="14" customFormat="1">
      <c r="B304" s="219"/>
      <c r="C304" s="220"/>
      <c r="D304" s="204" t="s">
        <v>255</v>
      </c>
      <c r="E304" s="221" t="s">
        <v>1</v>
      </c>
      <c r="F304" s="222" t="s">
        <v>156</v>
      </c>
      <c r="G304" s="220"/>
      <c r="H304" s="223">
        <v>149.21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255</v>
      </c>
      <c r="AU304" s="229" t="s">
        <v>89</v>
      </c>
      <c r="AV304" s="14" t="s">
        <v>89</v>
      </c>
      <c r="AW304" s="14" t="s">
        <v>35</v>
      </c>
      <c r="AX304" s="14" t="s">
        <v>79</v>
      </c>
      <c r="AY304" s="229" t="s">
        <v>245</v>
      </c>
    </row>
    <row r="305" spans="1:65" s="13" customFormat="1">
      <c r="B305" s="209"/>
      <c r="C305" s="210"/>
      <c r="D305" s="204" t="s">
        <v>255</v>
      </c>
      <c r="E305" s="211" t="s">
        <v>1</v>
      </c>
      <c r="F305" s="212" t="s">
        <v>436</v>
      </c>
      <c r="G305" s="210"/>
      <c r="H305" s="211" t="s">
        <v>1</v>
      </c>
      <c r="I305" s="213"/>
      <c r="J305" s="210"/>
      <c r="K305" s="210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255</v>
      </c>
      <c r="AU305" s="218" t="s">
        <v>89</v>
      </c>
      <c r="AV305" s="13" t="s">
        <v>87</v>
      </c>
      <c r="AW305" s="13" t="s">
        <v>35</v>
      </c>
      <c r="AX305" s="13" t="s">
        <v>79</v>
      </c>
      <c r="AY305" s="218" t="s">
        <v>245</v>
      </c>
    </row>
    <row r="306" spans="1:65" s="14" customFormat="1">
      <c r="B306" s="219"/>
      <c r="C306" s="220"/>
      <c r="D306" s="204" t="s">
        <v>255</v>
      </c>
      <c r="E306" s="221" t="s">
        <v>1</v>
      </c>
      <c r="F306" s="222" t="s">
        <v>125</v>
      </c>
      <c r="G306" s="220"/>
      <c r="H306" s="223">
        <v>35.75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255</v>
      </c>
      <c r="AU306" s="229" t="s">
        <v>89</v>
      </c>
      <c r="AV306" s="14" t="s">
        <v>89</v>
      </c>
      <c r="AW306" s="14" t="s">
        <v>35</v>
      </c>
      <c r="AX306" s="14" t="s">
        <v>79</v>
      </c>
      <c r="AY306" s="229" t="s">
        <v>245</v>
      </c>
    </row>
    <row r="307" spans="1:65" s="15" customFormat="1">
      <c r="B307" s="241"/>
      <c r="C307" s="242"/>
      <c r="D307" s="204" t="s">
        <v>255</v>
      </c>
      <c r="E307" s="243" t="s">
        <v>1</v>
      </c>
      <c r="F307" s="244" t="s">
        <v>274</v>
      </c>
      <c r="G307" s="242"/>
      <c r="H307" s="245">
        <v>354.59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AT307" s="251" t="s">
        <v>255</v>
      </c>
      <c r="AU307" s="251" t="s">
        <v>89</v>
      </c>
      <c r="AV307" s="15" t="s">
        <v>252</v>
      </c>
      <c r="AW307" s="15" t="s">
        <v>35</v>
      </c>
      <c r="AX307" s="15" t="s">
        <v>87</v>
      </c>
      <c r="AY307" s="251" t="s">
        <v>245</v>
      </c>
    </row>
    <row r="308" spans="1:65" s="2" customFormat="1" ht="37.9" customHeight="1">
      <c r="A308" s="35"/>
      <c r="B308" s="36"/>
      <c r="C308" s="190" t="s">
        <v>437</v>
      </c>
      <c r="D308" s="190" t="s">
        <v>248</v>
      </c>
      <c r="E308" s="191" t="s">
        <v>438</v>
      </c>
      <c r="F308" s="192" t="s">
        <v>439</v>
      </c>
      <c r="G308" s="193" t="s">
        <v>387</v>
      </c>
      <c r="H308" s="194">
        <v>3.7330000000000001</v>
      </c>
      <c r="I308" s="195"/>
      <c r="J308" s="196">
        <f>ROUND(I308*H308,2)</f>
        <v>0</v>
      </c>
      <c r="K308" s="197"/>
      <c r="L308" s="40"/>
      <c r="M308" s="198" t="s">
        <v>1</v>
      </c>
      <c r="N308" s="199" t="s">
        <v>44</v>
      </c>
      <c r="O308" s="72"/>
      <c r="P308" s="200">
        <f>O308*H308</f>
        <v>0</v>
      </c>
      <c r="Q308" s="200">
        <v>0</v>
      </c>
      <c r="R308" s="200">
        <f>Q308*H308</f>
        <v>0</v>
      </c>
      <c r="S308" s="200">
        <v>2.2000000000000002</v>
      </c>
      <c r="T308" s="201">
        <f>S308*H308</f>
        <v>8.2126000000000001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2" t="s">
        <v>252</v>
      </c>
      <c r="AT308" s="202" t="s">
        <v>248</v>
      </c>
      <c r="AU308" s="202" t="s">
        <v>89</v>
      </c>
      <c r="AY308" s="18" t="s">
        <v>245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8" t="s">
        <v>87</v>
      </c>
      <c r="BK308" s="203">
        <f>ROUND(I308*H308,2)</f>
        <v>0</v>
      </c>
      <c r="BL308" s="18" t="s">
        <v>252</v>
      </c>
      <c r="BM308" s="202" t="s">
        <v>440</v>
      </c>
    </row>
    <row r="309" spans="1:65" s="2" customFormat="1" ht="19.5">
      <c r="A309" s="35"/>
      <c r="B309" s="36"/>
      <c r="C309" s="37"/>
      <c r="D309" s="204" t="s">
        <v>254</v>
      </c>
      <c r="E309" s="37"/>
      <c r="F309" s="205" t="s">
        <v>441</v>
      </c>
      <c r="G309" s="37"/>
      <c r="H309" s="37"/>
      <c r="I309" s="206"/>
      <c r="J309" s="37"/>
      <c r="K309" s="37"/>
      <c r="L309" s="40"/>
      <c r="M309" s="207"/>
      <c r="N309" s="208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254</v>
      </c>
      <c r="AU309" s="18" t="s">
        <v>89</v>
      </c>
    </row>
    <row r="310" spans="1:65" s="13" customFormat="1">
      <c r="B310" s="209"/>
      <c r="C310" s="210"/>
      <c r="D310" s="204" t="s">
        <v>255</v>
      </c>
      <c r="E310" s="211" t="s">
        <v>1</v>
      </c>
      <c r="F310" s="212" t="s">
        <v>442</v>
      </c>
      <c r="G310" s="210"/>
      <c r="H310" s="211" t="s">
        <v>1</v>
      </c>
      <c r="I310" s="213"/>
      <c r="J310" s="210"/>
      <c r="K310" s="210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255</v>
      </c>
      <c r="AU310" s="218" t="s">
        <v>89</v>
      </c>
      <c r="AV310" s="13" t="s">
        <v>87</v>
      </c>
      <c r="AW310" s="13" t="s">
        <v>35</v>
      </c>
      <c r="AX310" s="13" t="s">
        <v>79</v>
      </c>
      <c r="AY310" s="218" t="s">
        <v>245</v>
      </c>
    </row>
    <row r="311" spans="1:65" s="14" customFormat="1">
      <c r="B311" s="219"/>
      <c r="C311" s="220"/>
      <c r="D311" s="204" t="s">
        <v>255</v>
      </c>
      <c r="E311" s="221" t="s">
        <v>1</v>
      </c>
      <c r="F311" s="222" t="s">
        <v>443</v>
      </c>
      <c r="G311" s="220"/>
      <c r="H311" s="223">
        <v>0.97899999999999998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255</v>
      </c>
      <c r="AU311" s="229" t="s">
        <v>89</v>
      </c>
      <c r="AV311" s="14" t="s">
        <v>89</v>
      </c>
      <c r="AW311" s="14" t="s">
        <v>35</v>
      </c>
      <c r="AX311" s="14" t="s">
        <v>79</v>
      </c>
      <c r="AY311" s="229" t="s">
        <v>245</v>
      </c>
    </row>
    <row r="312" spans="1:65" s="13" customFormat="1">
      <c r="B312" s="209"/>
      <c r="C312" s="210"/>
      <c r="D312" s="204" t="s">
        <v>255</v>
      </c>
      <c r="E312" s="211" t="s">
        <v>1</v>
      </c>
      <c r="F312" s="212" t="s">
        <v>444</v>
      </c>
      <c r="G312" s="210"/>
      <c r="H312" s="211" t="s">
        <v>1</v>
      </c>
      <c r="I312" s="213"/>
      <c r="J312" s="210"/>
      <c r="K312" s="210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255</v>
      </c>
      <c r="AU312" s="218" t="s">
        <v>89</v>
      </c>
      <c r="AV312" s="13" t="s">
        <v>87</v>
      </c>
      <c r="AW312" s="13" t="s">
        <v>35</v>
      </c>
      <c r="AX312" s="13" t="s">
        <v>79</v>
      </c>
      <c r="AY312" s="218" t="s">
        <v>245</v>
      </c>
    </row>
    <row r="313" spans="1:65" s="14" customFormat="1">
      <c r="B313" s="219"/>
      <c r="C313" s="220"/>
      <c r="D313" s="204" t="s">
        <v>255</v>
      </c>
      <c r="E313" s="221" t="s">
        <v>1</v>
      </c>
      <c r="F313" s="222" t="s">
        <v>445</v>
      </c>
      <c r="G313" s="220"/>
      <c r="H313" s="223">
        <v>2.4129999999999998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255</v>
      </c>
      <c r="AU313" s="229" t="s">
        <v>89</v>
      </c>
      <c r="AV313" s="14" t="s">
        <v>89</v>
      </c>
      <c r="AW313" s="14" t="s">
        <v>35</v>
      </c>
      <c r="AX313" s="14" t="s">
        <v>79</v>
      </c>
      <c r="AY313" s="229" t="s">
        <v>245</v>
      </c>
    </row>
    <row r="314" spans="1:65" s="13" customFormat="1">
      <c r="B314" s="209"/>
      <c r="C314" s="210"/>
      <c r="D314" s="204" t="s">
        <v>255</v>
      </c>
      <c r="E314" s="211" t="s">
        <v>1</v>
      </c>
      <c r="F314" s="212" t="s">
        <v>446</v>
      </c>
      <c r="G314" s="210"/>
      <c r="H314" s="211" t="s">
        <v>1</v>
      </c>
      <c r="I314" s="213"/>
      <c r="J314" s="210"/>
      <c r="K314" s="210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255</v>
      </c>
      <c r="AU314" s="218" t="s">
        <v>89</v>
      </c>
      <c r="AV314" s="13" t="s">
        <v>87</v>
      </c>
      <c r="AW314" s="13" t="s">
        <v>35</v>
      </c>
      <c r="AX314" s="13" t="s">
        <v>79</v>
      </c>
      <c r="AY314" s="218" t="s">
        <v>245</v>
      </c>
    </row>
    <row r="315" spans="1:65" s="14" customFormat="1">
      <c r="B315" s="219"/>
      <c r="C315" s="220"/>
      <c r="D315" s="204" t="s">
        <v>255</v>
      </c>
      <c r="E315" s="221" t="s">
        <v>1</v>
      </c>
      <c r="F315" s="222" t="s">
        <v>447</v>
      </c>
      <c r="G315" s="220"/>
      <c r="H315" s="223">
        <v>0.34100000000000003</v>
      </c>
      <c r="I315" s="224"/>
      <c r="J315" s="220"/>
      <c r="K315" s="220"/>
      <c r="L315" s="225"/>
      <c r="M315" s="226"/>
      <c r="N315" s="227"/>
      <c r="O315" s="227"/>
      <c r="P315" s="227"/>
      <c r="Q315" s="227"/>
      <c r="R315" s="227"/>
      <c r="S315" s="227"/>
      <c r="T315" s="228"/>
      <c r="AT315" s="229" t="s">
        <v>255</v>
      </c>
      <c r="AU315" s="229" t="s">
        <v>89</v>
      </c>
      <c r="AV315" s="14" t="s">
        <v>89</v>
      </c>
      <c r="AW315" s="14" t="s">
        <v>35</v>
      </c>
      <c r="AX315" s="14" t="s">
        <v>79</v>
      </c>
      <c r="AY315" s="229" t="s">
        <v>245</v>
      </c>
    </row>
    <row r="316" spans="1:65" s="15" customFormat="1">
      <c r="B316" s="241"/>
      <c r="C316" s="242"/>
      <c r="D316" s="204" t="s">
        <v>255</v>
      </c>
      <c r="E316" s="243" t="s">
        <v>1</v>
      </c>
      <c r="F316" s="244" t="s">
        <v>274</v>
      </c>
      <c r="G316" s="242"/>
      <c r="H316" s="245">
        <v>3.7330000000000001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AT316" s="251" t="s">
        <v>255</v>
      </c>
      <c r="AU316" s="251" t="s">
        <v>89</v>
      </c>
      <c r="AV316" s="15" t="s">
        <v>252</v>
      </c>
      <c r="AW316" s="15" t="s">
        <v>35</v>
      </c>
      <c r="AX316" s="15" t="s">
        <v>87</v>
      </c>
      <c r="AY316" s="251" t="s">
        <v>245</v>
      </c>
    </row>
    <row r="317" spans="1:65" s="2" customFormat="1" ht="21.75" customHeight="1">
      <c r="A317" s="35"/>
      <c r="B317" s="36"/>
      <c r="C317" s="190" t="s">
        <v>448</v>
      </c>
      <c r="D317" s="190" t="s">
        <v>248</v>
      </c>
      <c r="E317" s="191" t="s">
        <v>449</v>
      </c>
      <c r="F317" s="192" t="s">
        <v>450</v>
      </c>
      <c r="G317" s="193" t="s">
        <v>95</v>
      </c>
      <c r="H317" s="194">
        <v>4</v>
      </c>
      <c r="I317" s="195"/>
      <c r="J317" s="196">
        <f>ROUND(I317*H317,2)</f>
        <v>0</v>
      </c>
      <c r="K317" s="197"/>
      <c r="L317" s="40"/>
      <c r="M317" s="198" t="s">
        <v>1</v>
      </c>
      <c r="N317" s="199" t="s">
        <v>44</v>
      </c>
      <c r="O317" s="72"/>
      <c r="P317" s="200">
        <f>O317*H317</f>
        <v>0</v>
      </c>
      <c r="Q317" s="200">
        <v>0</v>
      </c>
      <c r="R317" s="200">
        <f>Q317*H317</f>
        <v>0</v>
      </c>
      <c r="S317" s="200">
        <v>6.7000000000000004E-2</v>
      </c>
      <c r="T317" s="201">
        <f>S317*H317</f>
        <v>0.26800000000000002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2" t="s">
        <v>252</v>
      </c>
      <c r="AT317" s="202" t="s">
        <v>248</v>
      </c>
      <c r="AU317" s="202" t="s">
        <v>89</v>
      </c>
      <c r="AY317" s="18" t="s">
        <v>245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18" t="s">
        <v>87</v>
      </c>
      <c r="BK317" s="203">
        <f>ROUND(I317*H317,2)</f>
        <v>0</v>
      </c>
      <c r="BL317" s="18" t="s">
        <v>252</v>
      </c>
      <c r="BM317" s="202" t="s">
        <v>451</v>
      </c>
    </row>
    <row r="318" spans="1:65" s="2" customFormat="1" ht="19.5">
      <c r="A318" s="35"/>
      <c r="B318" s="36"/>
      <c r="C318" s="37"/>
      <c r="D318" s="204" t="s">
        <v>254</v>
      </c>
      <c r="E318" s="37"/>
      <c r="F318" s="205" t="s">
        <v>452</v>
      </c>
      <c r="G318" s="37"/>
      <c r="H318" s="37"/>
      <c r="I318" s="206"/>
      <c r="J318" s="37"/>
      <c r="K318" s="37"/>
      <c r="L318" s="40"/>
      <c r="M318" s="207"/>
      <c r="N318" s="208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254</v>
      </c>
      <c r="AU318" s="18" t="s">
        <v>89</v>
      </c>
    </row>
    <row r="319" spans="1:65" s="13" customFormat="1">
      <c r="B319" s="209"/>
      <c r="C319" s="210"/>
      <c r="D319" s="204" t="s">
        <v>255</v>
      </c>
      <c r="E319" s="211" t="s">
        <v>1</v>
      </c>
      <c r="F319" s="212" t="s">
        <v>453</v>
      </c>
      <c r="G319" s="210"/>
      <c r="H319" s="211" t="s">
        <v>1</v>
      </c>
      <c r="I319" s="213"/>
      <c r="J319" s="210"/>
      <c r="K319" s="210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255</v>
      </c>
      <c r="AU319" s="218" t="s">
        <v>89</v>
      </c>
      <c r="AV319" s="13" t="s">
        <v>87</v>
      </c>
      <c r="AW319" s="13" t="s">
        <v>35</v>
      </c>
      <c r="AX319" s="13" t="s">
        <v>79</v>
      </c>
      <c r="AY319" s="218" t="s">
        <v>245</v>
      </c>
    </row>
    <row r="320" spans="1:65" s="14" customFormat="1">
      <c r="B320" s="219"/>
      <c r="C320" s="220"/>
      <c r="D320" s="204" t="s">
        <v>255</v>
      </c>
      <c r="E320" s="221" t="s">
        <v>1</v>
      </c>
      <c r="F320" s="222" t="s">
        <v>252</v>
      </c>
      <c r="G320" s="220"/>
      <c r="H320" s="223">
        <v>4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255</v>
      </c>
      <c r="AU320" s="229" t="s">
        <v>89</v>
      </c>
      <c r="AV320" s="14" t="s">
        <v>89</v>
      </c>
      <c r="AW320" s="14" t="s">
        <v>35</v>
      </c>
      <c r="AX320" s="14" t="s">
        <v>87</v>
      </c>
      <c r="AY320" s="229" t="s">
        <v>245</v>
      </c>
    </row>
    <row r="321" spans="1:65" s="2" customFormat="1" ht="37.9" customHeight="1">
      <c r="A321" s="35"/>
      <c r="B321" s="36"/>
      <c r="C321" s="190" t="s">
        <v>454</v>
      </c>
      <c r="D321" s="190" t="s">
        <v>248</v>
      </c>
      <c r="E321" s="191" t="s">
        <v>455</v>
      </c>
      <c r="F321" s="192" t="s">
        <v>456</v>
      </c>
      <c r="G321" s="193" t="s">
        <v>95</v>
      </c>
      <c r="H321" s="194">
        <v>85.89</v>
      </c>
      <c r="I321" s="195"/>
      <c r="J321" s="196">
        <f>ROUND(I321*H321,2)</f>
        <v>0</v>
      </c>
      <c r="K321" s="197"/>
      <c r="L321" s="40"/>
      <c r="M321" s="198" t="s">
        <v>1</v>
      </c>
      <c r="N321" s="199" t="s">
        <v>44</v>
      </c>
      <c r="O321" s="72"/>
      <c r="P321" s="200">
        <f>O321*H321</f>
        <v>0</v>
      </c>
      <c r="Q321" s="200">
        <v>0</v>
      </c>
      <c r="R321" s="200">
        <f>Q321*H321</f>
        <v>0</v>
      </c>
      <c r="S321" s="200">
        <v>4.5999999999999999E-2</v>
      </c>
      <c r="T321" s="201">
        <f>S321*H321</f>
        <v>3.9509400000000001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2" t="s">
        <v>252</v>
      </c>
      <c r="AT321" s="202" t="s">
        <v>248</v>
      </c>
      <c r="AU321" s="202" t="s">
        <v>89</v>
      </c>
      <c r="AY321" s="18" t="s">
        <v>245</v>
      </c>
      <c r="BE321" s="203">
        <f>IF(N321="základní",J321,0)</f>
        <v>0</v>
      </c>
      <c r="BF321" s="203">
        <f>IF(N321="snížená",J321,0)</f>
        <v>0</v>
      </c>
      <c r="BG321" s="203">
        <f>IF(N321="zákl. přenesená",J321,0)</f>
        <v>0</v>
      </c>
      <c r="BH321" s="203">
        <f>IF(N321="sníž. přenesená",J321,0)</f>
        <v>0</v>
      </c>
      <c r="BI321" s="203">
        <f>IF(N321="nulová",J321,0)</f>
        <v>0</v>
      </c>
      <c r="BJ321" s="18" t="s">
        <v>87</v>
      </c>
      <c r="BK321" s="203">
        <f>ROUND(I321*H321,2)</f>
        <v>0</v>
      </c>
      <c r="BL321" s="18" t="s">
        <v>252</v>
      </c>
      <c r="BM321" s="202" t="s">
        <v>457</v>
      </c>
    </row>
    <row r="322" spans="1:65" s="2" customFormat="1" ht="29.25">
      <c r="A322" s="35"/>
      <c r="B322" s="36"/>
      <c r="C322" s="37"/>
      <c r="D322" s="204" t="s">
        <v>254</v>
      </c>
      <c r="E322" s="37"/>
      <c r="F322" s="205" t="s">
        <v>458</v>
      </c>
      <c r="G322" s="37"/>
      <c r="H322" s="37"/>
      <c r="I322" s="206"/>
      <c r="J322" s="37"/>
      <c r="K322" s="37"/>
      <c r="L322" s="40"/>
      <c r="M322" s="207"/>
      <c r="N322" s="208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254</v>
      </c>
      <c r="AU322" s="18" t="s">
        <v>89</v>
      </c>
    </row>
    <row r="323" spans="1:65" s="13" customFormat="1">
      <c r="B323" s="209"/>
      <c r="C323" s="210"/>
      <c r="D323" s="204" t="s">
        <v>255</v>
      </c>
      <c r="E323" s="211" t="s">
        <v>1</v>
      </c>
      <c r="F323" s="212" t="s">
        <v>459</v>
      </c>
      <c r="G323" s="210"/>
      <c r="H323" s="211" t="s">
        <v>1</v>
      </c>
      <c r="I323" s="213"/>
      <c r="J323" s="210"/>
      <c r="K323" s="210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255</v>
      </c>
      <c r="AU323" s="218" t="s">
        <v>89</v>
      </c>
      <c r="AV323" s="13" t="s">
        <v>87</v>
      </c>
      <c r="AW323" s="13" t="s">
        <v>35</v>
      </c>
      <c r="AX323" s="13" t="s">
        <v>79</v>
      </c>
      <c r="AY323" s="218" t="s">
        <v>245</v>
      </c>
    </row>
    <row r="324" spans="1:65" s="14" customFormat="1">
      <c r="B324" s="219"/>
      <c r="C324" s="220"/>
      <c r="D324" s="204" t="s">
        <v>255</v>
      </c>
      <c r="E324" s="221" t="s">
        <v>1</v>
      </c>
      <c r="F324" s="222" t="s">
        <v>111</v>
      </c>
      <c r="G324" s="220"/>
      <c r="H324" s="223">
        <v>62.3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255</v>
      </c>
      <c r="AU324" s="229" t="s">
        <v>89</v>
      </c>
      <c r="AV324" s="14" t="s">
        <v>89</v>
      </c>
      <c r="AW324" s="14" t="s">
        <v>35</v>
      </c>
      <c r="AX324" s="14" t="s">
        <v>79</v>
      </c>
      <c r="AY324" s="229" t="s">
        <v>245</v>
      </c>
    </row>
    <row r="325" spans="1:65" s="13" customFormat="1">
      <c r="B325" s="209"/>
      <c r="C325" s="210"/>
      <c r="D325" s="204" t="s">
        <v>255</v>
      </c>
      <c r="E325" s="211" t="s">
        <v>1</v>
      </c>
      <c r="F325" s="212" t="s">
        <v>460</v>
      </c>
      <c r="G325" s="210"/>
      <c r="H325" s="211" t="s">
        <v>1</v>
      </c>
      <c r="I325" s="213"/>
      <c r="J325" s="210"/>
      <c r="K325" s="210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255</v>
      </c>
      <c r="AU325" s="218" t="s">
        <v>89</v>
      </c>
      <c r="AV325" s="13" t="s">
        <v>87</v>
      </c>
      <c r="AW325" s="13" t="s">
        <v>35</v>
      </c>
      <c r="AX325" s="13" t="s">
        <v>79</v>
      </c>
      <c r="AY325" s="218" t="s">
        <v>245</v>
      </c>
    </row>
    <row r="326" spans="1:65" s="14" customFormat="1">
      <c r="B326" s="219"/>
      <c r="C326" s="220"/>
      <c r="D326" s="204" t="s">
        <v>255</v>
      </c>
      <c r="E326" s="221" t="s">
        <v>1</v>
      </c>
      <c r="F326" s="222" t="s">
        <v>165</v>
      </c>
      <c r="G326" s="220"/>
      <c r="H326" s="223">
        <v>23.59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255</v>
      </c>
      <c r="AU326" s="229" t="s">
        <v>89</v>
      </c>
      <c r="AV326" s="14" t="s">
        <v>89</v>
      </c>
      <c r="AW326" s="14" t="s">
        <v>35</v>
      </c>
      <c r="AX326" s="14" t="s">
        <v>79</v>
      </c>
      <c r="AY326" s="229" t="s">
        <v>245</v>
      </c>
    </row>
    <row r="327" spans="1:65" s="15" customFormat="1">
      <c r="B327" s="241"/>
      <c r="C327" s="242"/>
      <c r="D327" s="204" t="s">
        <v>255</v>
      </c>
      <c r="E327" s="243" t="s">
        <v>1</v>
      </c>
      <c r="F327" s="244" t="s">
        <v>274</v>
      </c>
      <c r="G327" s="242"/>
      <c r="H327" s="245">
        <v>85.89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AT327" s="251" t="s">
        <v>255</v>
      </c>
      <c r="AU327" s="251" t="s">
        <v>89</v>
      </c>
      <c r="AV327" s="15" t="s">
        <v>252</v>
      </c>
      <c r="AW327" s="15" t="s">
        <v>35</v>
      </c>
      <c r="AX327" s="15" t="s">
        <v>87</v>
      </c>
      <c r="AY327" s="251" t="s">
        <v>245</v>
      </c>
    </row>
    <row r="328" spans="1:65" s="2" customFormat="1" ht="24.2" customHeight="1">
      <c r="A328" s="35"/>
      <c r="B328" s="36"/>
      <c r="C328" s="190" t="s">
        <v>461</v>
      </c>
      <c r="D328" s="190" t="s">
        <v>248</v>
      </c>
      <c r="E328" s="191" t="s">
        <v>462</v>
      </c>
      <c r="F328" s="192" t="s">
        <v>463</v>
      </c>
      <c r="G328" s="193" t="s">
        <v>95</v>
      </c>
      <c r="H328" s="194">
        <v>108.98399999999999</v>
      </c>
      <c r="I328" s="195"/>
      <c r="J328" s="196">
        <f>ROUND(I328*H328,2)</f>
        <v>0</v>
      </c>
      <c r="K328" s="197"/>
      <c r="L328" s="40"/>
      <c r="M328" s="198" t="s">
        <v>1</v>
      </c>
      <c r="N328" s="199" t="s">
        <v>44</v>
      </c>
      <c r="O328" s="72"/>
      <c r="P328" s="200">
        <f>O328*H328</f>
        <v>0</v>
      </c>
      <c r="Q328" s="200">
        <v>0</v>
      </c>
      <c r="R328" s="200">
        <f>Q328*H328</f>
        <v>0</v>
      </c>
      <c r="S328" s="200">
        <v>4.7800000000000004E-3</v>
      </c>
      <c r="T328" s="201">
        <f>S328*H328</f>
        <v>0.52094351999999999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2" t="s">
        <v>252</v>
      </c>
      <c r="AT328" s="202" t="s">
        <v>248</v>
      </c>
      <c r="AU328" s="202" t="s">
        <v>89</v>
      </c>
      <c r="AY328" s="18" t="s">
        <v>245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18" t="s">
        <v>87</v>
      </c>
      <c r="BK328" s="203">
        <f>ROUND(I328*H328,2)</f>
        <v>0</v>
      </c>
      <c r="BL328" s="18" t="s">
        <v>252</v>
      </c>
      <c r="BM328" s="202" t="s">
        <v>464</v>
      </c>
    </row>
    <row r="329" spans="1:65" s="2" customFormat="1" ht="19.5">
      <c r="A329" s="35"/>
      <c r="B329" s="36"/>
      <c r="C329" s="37"/>
      <c r="D329" s="204" t="s">
        <v>254</v>
      </c>
      <c r="E329" s="37"/>
      <c r="F329" s="205" t="s">
        <v>465</v>
      </c>
      <c r="G329" s="37"/>
      <c r="H329" s="37"/>
      <c r="I329" s="206"/>
      <c r="J329" s="37"/>
      <c r="K329" s="37"/>
      <c r="L329" s="40"/>
      <c r="M329" s="207"/>
      <c r="N329" s="208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254</v>
      </c>
      <c r="AU329" s="18" t="s">
        <v>89</v>
      </c>
    </row>
    <row r="330" spans="1:65" s="13" customFormat="1">
      <c r="B330" s="209"/>
      <c r="C330" s="210"/>
      <c r="D330" s="204" t="s">
        <v>255</v>
      </c>
      <c r="E330" s="211" t="s">
        <v>1</v>
      </c>
      <c r="F330" s="212" t="s">
        <v>466</v>
      </c>
      <c r="G330" s="210"/>
      <c r="H330" s="211" t="s">
        <v>1</v>
      </c>
      <c r="I330" s="213"/>
      <c r="J330" s="210"/>
      <c r="K330" s="210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255</v>
      </c>
      <c r="AU330" s="218" t="s">
        <v>89</v>
      </c>
      <c r="AV330" s="13" t="s">
        <v>87</v>
      </c>
      <c r="AW330" s="13" t="s">
        <v>35</v>
      </c>
      <c r="AX330" s="13" t="s">
        <v>79</v>
      </c>
      <c r="AY330" s="218" t="s">
        <v>245</v>
      </c>
    </row>
    <row r="331" spans="1:65" s="14" customFormat="1">
      <c r="B331" s="219"/>
      <c r="C331" s="220"/>
      <c r="D331" s="204" t="s">
        <v>255</v>
      </c>
      <c r="E331" s="221" t="s">
        <v>1</v>
      </c>
      <c r="F331" s="222" t="s">
        <v>467</v>
      </c>
      <c r="G331" s="220"/>
      <c r="H331" s="223">
        <v>124.83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255</v>
      </c>
      <c r="AU331" s="229" t="s">
        <v>89</v>
      </c>
      <c r="AV331" s="14" t="s">
        <v>89</v>
      </c>
      <c r="AW331" s="14" t="s">
        <v>35</v>
      </c>
      <c r="AX331" s="14" t="s">
        <v>79</v>
      </c>
      <c r="AY331" s="229" t="s">
        <v>245</v>
      </c>
    </row>
    <row r="332" spans="1:65" s="14" customFormat="1">
      <c r="B332" s="219"/>
      <c r="C332" s="220"/>
      <c r="D332" s="204" t="s">
        <v>255</v>
      </c>
      <c r="E332" s="221" t="s">
        <v>1</v>
      </c>
      <c r="F332" s="222" t="s">
        <v>347</v>
      </c>
      <c r="G332" s="220"/>
      <c r="H332" s="223">
        <v>-23.59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255</v>
      </c>
      <c r="AU332" s="229" t="s">
        <v>89</v>
      </c>
      <c r="AV332" s="14" t="s">
        <v>89</v>
      </c>
      <c r="AW332" s="14" t="s">
        <v>35</v>
      </c>
      <c r="AX332" s="14" t="s">
        <v>79</v>
      </c>
      <c r="AY332" s="229" t="s">
        <v>245</v>
      </c>
    </row>
    <row r="333" spans="1:65" s="13" customFormat="1">
      <c r="B333" s="209"/>
      <c r="C333" s="210"/>
      <c r="D333" s="204" t="s">
        <v>255</v>
      </c>
      <c r="E333" s="211" t="s">
        <v>1</v>
      </c>
      <c r="F333" s="212" t="s">
        <v>468</v>
      </c>
      <c r="G333" s="210"/>
      <c r="H333" s="211" t="s">
        <v>1</v>
      </c>
      <c r="I333" s="213"/>
      <c r="J333" s="210"/>
      <c r="K333" s="210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255</v>
      </c>
      <c r="AU333" s="218" t="s">
        <v>89</v>
      </c>
      <c r="AV333" s="13" t="s">
        <v>87</v>
      </c>
      <c r="AW333" s="13" t="s">
        <v>35</v>
      </c>
      <c r="AX333" s="13" t="s">
        <v>79</v>
      </c>
      <c r="AY333" s="218" t="s">
        <v>245</v>
      </c>
    </row>
    <row r="334" spans="1:65" s="14" customFormat="1">
      <c r="B334" s="219"/>
      <c r="C334" s="220"/>
      <c r="D334" s="204" t="s">
        <v>255</v>
      </c>
      <c r="E334" s="221" t="s">
        <v>1</v>
      </c>
      <c r="F334" s="222" t="s">
        <v>469</v>
      </c>
      <c r="G334" s="220"/>
      <c r="H334" s="223">
        <v>5.0819999999999999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255</v>
      </c>
      <c r="AU334" s="229" t="s">
        <v>89</v>
      </c>
      <c r="AV334" s="14" t="s">
        <v>89</v>
      </c>
      <c r="AW334" s="14" t="s">
        <v>35</v>
      </c>
      <c r="AX334" s="14" t="s">
        <v>79</v>
      </c>
      <c r="AY334" s="229" t="s">
        <v>245</v>
      </c>
    </row>
    <row r="335" spans="1:65" s="14" customFormat="1">
      <c r="B335" s="219"/>
      <c r="C335" s="220"/>
      <c r="D335" s="204" t="s">
        <v>255</v>
      </c>
      <c r="E335" s="221" t="s">
        <v>1</v>
      </c>
      <c r="F335" s="222" t="s">
        <v>470</v>
      </c>
      <c r="G335" s="220"/>
      <c r="H335" s="223">
        <v>2.6619999999999999</v>
      </c>
      <c r="I335" s="224"/>
      <c r="J335" s="220"/>
      <c r="K335" s="220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255</v>
      </c>
      <c r="AU335" s="229" t="s">
        <v>89</v>
      </c>
      <c r="AV335" s="14" t="s">
        <v>89</v>
      </c>
      <c r="AW335" s="14" t="s">
        <v>35</v>
      </c>
      <c r="AX335" s="14" t="s">
        <v>79</v>
      </c>
      <c r="AY335" s="229" t="s">
        <v>245</v>
      </c>
    </row>
    <row r="336" spans="1:65" s="15" customFormat="1">
      <c r="B336" s="241"/>
      <c r="C336" s="242"/>
      <c r="D336" s="204" t="s">
        <v>255</v>
      </c>
      <c r="E336" s="243" t="s">
        <v>1</v>
      </c>
      <c r="F336" s="244" t="s">
        <v>274</v>
      </c>
      <c r="G336" s="242"/>
      <c r="H336" s="245">
        <v>108.98399999999999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AT336" s="251" t="s">
        <v>255</v>
      </c>
      <c r="AU336" s="251" t="s">
        <v>89</v>
      </c>
      <c r="AV336" s="15" t="s">
        <v>252</v>
      </c>
      <c r="AW336" s="15" t="s">
        <v>35</v>
      </c>
      <c r="AX336" s="15" t="s">
        <v>87</v>
      </c>
      <c r="AY336" s="251" t="s">
        <v>245</v>
      </c>
    </row>
    <row r="337" spans="1:65" s="12" customFormat="1" ht="22.9" customHeight="1">
      <c r="B337" s="174"/>
      <c r="C337" s="175"/>
      <c r="D337" s="176" t="s">
        <v>78</v>
      </c>
      <c r="E337" s="188" t="s">
        <v>471</v>
      </c>
      <c r="F337" s="188" t="s">
        <v>472</v>
      </c>
      <c r="G337" s="175"/>
      <c r="H337" s="175"/>
      <c r="I337" s="178"/>
      <c r="J337" s="189">
        <f>BK337</f>
        <v>0</v>
      </c>
      <c r="K337" s="175"/>
      <c r="L337" s="180"/>
      <c r="M337" s="181"/>
      <c r="N337" s="182"/>
      <c r="O337" s="182"/>
      <c r="P337" s="183">
        <f>SUM(P338:P345)</f>
        <v>0</v>
      </c>
      <c r="Q337" s="182"/>
      <c r="R337" s="183">
        <f>SUM(R338:R345)</f>
        <v>0</v>
      </c>
      <c r="S337" s="182"/>
      <c r="T337" s="184">
        <f>SUM(T338:T345)</f>
        <v>0</v>
      </c>
      <c r="AR337" s="185" t="s">
        <v>87</v>
      </c>
      <c r="AT337" s="186" t="s">
        <v>78</v>
      </c>
      <c r="AU337" s="186" t="s">
        <v>87</v>
      </c>
      <c r="AY337" s="185" t="s">
        <v>245</v>
      </c>
      <c r="BK337" s="187">
        <f>SUM(BK338:BK345)</f>
        <v>0</v>
      </c>
    </row>
    <row r="338" spans="1:65" s="2" customFormat="1" ht="33" customHeight="1">
      <c r="A338" s="35"/>
      <c r="B338" s="36"/>
      <c r="C338" s="190" t="s">
        <v>473</v>
      </c>
      <c r="D338" s="190" t="s">
        <v>248</v>
      </c>
      <c r="E338" s="191" t="s">
        <v>474</v>
      </c>
      <c r="F338" s="192" t="s">
        <v>475</v>
      </c>
      <c r="G338" s="193" t="s">
        <v>476</v>
      </c>
      <c r="H338" s="194">
        <v>71.018000000000001</v>
      </c>
      <c r="I338" s="195"/>
      <c r="J338" s="196">
        <f>ROUND(I338*H338,2)</f>
        <v>0</v>
      </c>
      <c r="K338" s="197"/>
      <c r="L338" s="40"/>
      <c r="M338" s="198" t="s">
        <v>1</v>
      </c>
      <c r="N338" s="199" t="s">
        <v>44</v>
      </c>
      <c r="O338" s="72"/>
      <c r="P338" s="200">
        <f>O338*H338</f>
        <v>0</v>
      </c>
      <c r="Q338" s="200">
        <v>0</v>
      </c>
      <c r="R338" s="200">
        <f>Q338*H338</f>
        <v>0</v>
      </c>
      <c r="S338" s="200">
        <v>0</v>
      </c>
      <c r="T338" s="201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2" t="s">
        <v>252</v>
      </c>
      <c r="AT338" s="202" t="s">
        <v>248</v>
      </c>
      <c r="AU338" s="202" t="s">
        <v>89</v>
      </c>
      <c r="AY338" s="18" t="s">
        <v>245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18" t="s">
        <v>87</v>
      </c>
      <c r="BK338" s="203">
        <f>ROUND(I338*H338,2)</f>
        <v>0</v>
      </c>
      <c r="BL338" s="18" t="s">
        <v>252</v>
      </c>
      <c r="BM338" s="202" t="s">
        <v>477</v>
      </c>
    </row>
    <row r="339" spans="1:65" s="2" customFormat="1" ht="29.25">
      <c r="A339" s="35"/>
      <c r="B339" s="36"/>
      <c r="C339" s="37"/>
      <c r="D339" s="204" t="s">
        <v>254</v>
      </c>
      <c r="E339" s="37"/>
      <c r="F339" s="205" t="s">
        <v>478</v>
      </c>
      <c r="G339" s="37"/>
      <c r="H339" s="37"/>
      <c r="I339" s="206"/>
      <c r="J339" s="37"/>
      <c r="K339" s="37"/>
      <c r="L339" s="40"/>
      <c r="M339" s="207"/>
      <c r="N339" s="208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254</v>
      </c>
      <c r="AU339" s="18" t="s">
        <v>89</v>
      </c>
    </row>
    <row r="340" spans="1:65" s="2" customFormat="1" ht="24.2" customHeight="1">
      <c r="A340" s="35"/>
      <c r="B340" s="36"/>
      <c r="C340" s="190" t="s">
        <v>479</v>
      </c>
      <c r="D340" s="190" t="s">
        <v>248</v>
      </c>
      <c r="E340" s="191" t="s">
        <v>480</v>
      </c>
      <c r="F340" s="192" t="s">
        <v>481</v>
      </c>
      <c r="G340" s="193" t="s">
        <v>476</v>
      </c>
      <c r="H340" s="194">
        <v>71.018000000000001</v>
      </c>
      <c r="I340" s="195"/>
      <c r="J340" s="196">
        <f>ROUND(I340*H340,2)</f>
        <v>0</v>
      </c>
      <c r="K340" s="197"/>
      <c r="L340" s="40"/>
      <c r="M340" s="198" t="s">
        <v>1</v>
      </c>
      <c r="N340" s="199" t="s">
        <v>44</v>
      </c>
      <c r="O340" s="72"/>
      <c r="P340" s="200">
        <f>O340*H340</f>
        <v>0</v>
      </c>
      <c r="Q340" s="200">
        <v>0</v>
      </c>
      <c r="R340" s="200">
        <f>Q340*H340</f>
        <v>0</v>
      </c>
      <c r="S340" s="200">
        <v>0</v>
      </c>
      <c r="T340" s="201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2" t="s">
        <v>252</v>
      </c>
      <c r="AT340" s="202" t="s">
        <v>248</v>
      </c>
      <c r="AU340" s="202" t="s">
        <v>89</v>
      </c>
      <c r="AY340" s="18" t="s">
        <v>245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18" t="s">
        <v>87</v>
      </c>
      <c r="BK340" s="203">
        <f>ROUND(I340*H340,2)</f>
        <v>0</v>
      </c>
      <c r="BL340" s="18" t="s">
        <v>252</v>
      </c>
      <c r="BM340" s="202" t="s">
        <v>482</v>
      </c>
    </row>
    <row r="341" spans="1:65" s="2" customFormat="1" ht="19.5">
      <c r="A341" s="35"/>
      <c r="B341" s="36"/>
      <c r="C341" s="37"/>
      <c r="D341" s="204" t="s">
        <v>254</v>
      </c>
      <c r="E341" s="37"/>
      <c r="F341" s="205" t="s">
        <v>483</v>
      </c>
      <c r="G341" s="37"/>
      <c r="H341" s="37"/>
      <c r="I341" s="206"/>
      <c r="J341" s="37"/>
      <c r="K341" s="37"/>
      <c r="L341" s="40"/>
      <c r="M341" s="207"/>
      <c r="N341" s="208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254</v>
      </c>
      <c r="AU341" s="18" t="s">
        <v>89</v>
      </c>
    </row>
    <row r="342" spans="1:65" s="2" customFormat="1" ht="24.2" customHeight="1">
      <c r="A342" s="35"/>
      <c r="B342" s="36"/>
      <c r="C342" s="190" t="s">
        <v>484</v>
      </c>
      <c r="D342" s="190" t="s">
        <v>248</v>
      </c>
      <c r="E342" s="191" t="s">
        <v>485</v>
      </c>
      <c r="F342" s="192" t="s">
        <v>486</v>
      </c>
      <c r="G342" s="193" t="s">
        <v>476</v>
      </c>
      <c r="H342" s="194">
        <v>71.018000000000001</v>
      </c>
      <c r="I342" s="195"/>
      <c r="J342" s="196">
        <f>ROUND(I342*H342,2)</f>
        <v>0</v>
      </c>
      <c r="K342" s="197"/>
      <c r="L342" s="40"/>
      <c r="M342" s="198" t="s">
        <v>1</v>
      </c>
      <c r="N342" s="199" t="s">
        <v>44</v>
      </c>
      <c r="O342" s="72"/>
      <c r="P342" s="200">
        <f>O342*H342</f>
        <v>0</v>
      </c>
      <c r="Q342" s="200">
        <v>0</v>
      </c>
      <c r="R342" s="200">
        <f>Q342*H342</f>
        <v>0</v>
      </c>
      <c r="S342" s="200">
        <v>0</v>
      </c>
      <c r="T342" s="201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2" t="s">
        <v>252</v>
      </c>
      <c r="AT342" s="202" t="s">
        <v>248</v>
      </c>
      <c r="AU342" s="202" t="s">
        <v>89</v>
      </c>
      <c r="AY342" s="18" t="s">
        <v>245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18" t="s">
        <v>87</v>
      </c>
      <c r="BK342" s="203">
        <f>ROUND(I342*H342,2)</f>
        <v>0</v>
      </c>
      <c r="BL342" s="18" t="s">
        <v>252</v>
      </c>
      <c r="BM342" s="202" t="s">
        <v>487</v>
      </c>
    </row>
    <row r="343" spans="1:65" s="2" customFormat="1" ht="29.25">
      <c r="A343" s="35"/>
      <c r="B343" s="36"/>
      <c r="C343" s="37"/>
      <c r="D343" s="204" t="s">
        <v>254</v>
      </c>
      <c r="E343" s="37"/>
      <c r="F343" s="205" t="s">
        <v>488</v>
      </c>
      <c r="G343" s="37"/>
      <c r="H343" s="37"/>
      <c r="I343" s="206"/>
      <c r="J343" s="37"/>
      <c r="K343" s="37"/>
      <c r="L343" s="40"/>
      <c r="M343" s="207"/>
      <c r="N343" s="208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254</v>
      </c>
      <c r="AU343" s="18" t="s">
        <v>89</v>
      </c>
    </row>
    <row r="344" spans="1:65" s="2" customFormat="1" ht="33" customHeight="1">
      <c r="A344" s="35"/>
      <c r="B344" s="36"/>
      <c r="C344" s="190" t="s">
        <v>489</v>
      </c>
      <c r="D344" s="190" t="s">
        <v>248</v>
      </c>
      <c r="E344" s="191" t="s">
        <v>490</v>
      </c>
      <c r="F344" s="192" t="s">
        <v>491</v>
      </c>
      <c r="G344" s="193" t="s">
        <v>476</v>
      </c>
      <c r="H344" s="194">
        <v>71.018000000000001</v>
      </c>
      <c r="I344" s="195"/>
      <c r="J344" s="196">
        <f>ROUND(I344*H344,2)</f>
        <v>0</v>
      </c>
      <c r="K344" s="197"/>
      <c r="L344" s="40"/>
      <c r="M344" s="198" t="s">
        <v>1</v>
      </c>
      <c r="N344" s="199" t="s">
        <v>44</v>
      </c>
      <c r="O344" s="72"/>
      <c r="P344" s="200">
        <f>O344*H344</f>
        <v>0</v>
      </c>
      <c r="Q344" s="200">
        <v>0</v>
      </c>
      <c r="R344" s="200">
        <f>Q344*H344</f>
        <v>0</v>
      </c>
      <c r="S344" s="200">
        <v>0</v>
      </c>
      <c r="T344" s="201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2" t="s">
        <v>252</v>
      </c>
      <c r="AT344" s="202" t="s">
        <v>248</v>
      </c>
      <c r="AU344" s="202" t="s">
        <v>89</v>
      </c>
      <c r="AY344" s="18" t="s">
        <v>245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18" t="s">
        <v>87</v>
      </c>
      <c r="BK344" s="203">
        <f>ROUND(I344*H344,2)</f>
        <v>0</v>
      </c>
      <c r="BL344" s="18" t="s">
        <v>252</v>
      </c>
      <c r="BM344" s="202" t="s">
        <v>492</v>
      </c>
    </row>
    <row r="345" spans="1:65" s="2" customFormat="1" ht="29.25">
      <c r="A345" s="35"/>
      <c r="B345" s="36"/>
      <c r="C345" s="37"/>
      <c r="D345" s="204" t="s">
        <v>254</v>
      </c>
      <c r="E345" s="37"/>
      <c r="F345" s="205" t="s">
        <v>493</v>
      </c>
      <c r="G345" s="37"/>
      <c r="H345" s="37"/>
      <c r="I345" s="206"/>
      <c r="J345" s="37"/>
      <c r="K345" s="37"/>
      <c r="L345" s="40"/>
      <c r="M345" s="207"/>
      <c r="N345" s="208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254</v>
      </c>
      <c r="AU345" s="18" t="s">
        <v>89</v>
      </c>
    </row>
    <row r="346" spans="1:65" s="12" customFormat="1" ht="22.9" customHeight="1">
      <c r="B346" s="174"/>
      <c r="C346" s="175"/>
      <c r="D346" s="176" t="s">
        <v>78</v>
      </c>
      <c r="E346" s="188" t="s">
        <v>494</v>
      </c>
      <c r="F346" s="188" t="s">
        <v>495</v>
      </c>
      <c r="G346" s="175"/>
      <c r="H346" s="175"/>
      <c r="I346" s="178"/>
      <c r="J346" s="189">
        <f>BK346</f>
        <v>0</v>
      </c>
      <c r="K346" s="175"/>
      <c r="L346" s="180"/>
      <c r="M346" s="181"/>
      <c r="N346" s="182"/>
      <c r="O346" s="182"/>
      <c r="P346" s="183">
        <f>SUM(P347:P348)</f>
        <v>0</v>
      </c>
      <c r="Q346" s="182"/>
      <c r="R346" s="183">
        <f>SUM(R347:R348)</f>
        <v>0</v>
      </c>
      <c r="S346" s="182"/>
      <c r="T346" s="184">
        <f>SUM(T347:T348)</f>
        <v>0</v>
      </c>
      <c r="AR346" s="185" t="s">
        <v>87</v>
      </c>
      <c r="AT346" s="186" t="s">
        <v>78</v>
      </c>
      <c r="AU346" s="186" t="s">
        <v>87</v>
      </c>
      <c r="AY346" s="185" t="s">
        <v>245</v>
      </c>
      <c r="BK346" s="187">
        <f>SUM(BK347:BK348)</f>
        <v>0</v>
      </c>
    </row>
    <row r="347" spans="1:65" s="2" customFormat="1" ht="16.5" customHeight="1">
      <c r="A347" s="35"/>
      <c r="B347" s="36"/>
      <c r="C347" s="190" t="s">
        <v>496</v>
      </c>
      <c r="D347" s="190" t="s">
        <v>248</v>
      </c>
      <c r="E347" s="191" t="s">
        <v>497</v>
      </c>
      <c r="F347" s="192" t="s">
        <v>498</v>
      </c>
      <c r="G347" s="193" t="s">
        <v>476</v>
      </c>
      <c r="H347" s="194">
        <v>26.120999999999999</v>
      </c>
      <c r="I347" s="195"/>
      <c r="J347" s="196">
        <f>ROUND(I347*H347,2)</f>
        <v>0</v>
      </c>
      <c r="K347" s="197"/>
      <c r="L347" s="40"/>
      <c r="M347" s="198" t="s">
        <v>1</v>
      </c>
      <c r="N347" s="199" t="s">
        <v>44</v>
      </c>
      <c r="O347" s="72"/>
      <c r="P347" s="200">
        <f>O347*H347</f>
        <v>0</v>
      </c>
      <c r="Q347" s="200">
        <v>0</v>
      </c>
      <c r="R347" s="200">
        <f>Q347*H347</f>
        <v>0</v>
      </c>
      <c r="S347" s="200">
        <v>0</v>
      </c>
      <c r="T347" s="201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2" t="s">
        <v>252</v>
      </c>
      <c r="AT347" s="202" t="s">
        <v>248</v>
      </c>
      <c r="AU347" s="202" t="s">
        <v>89</v>
      </c>
      <c r="AY347" s="18" t="s">
        <v>245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18" t="s">
        <v>87</v>
      </c>
      <c r="BK347" s="203">
        <f>ROUND(I347*H347,2)</f>
        <v>0</v>
      </c>
      <c r="BL347" s="18" t="s">
        <v>252</v>
      </c>
      <c r="BM347" s="202" t="s">
        <v>499</v>
      </c>
    </row>
    <row r="348" spans="1:65" s="2" customFormat="1" ht="39">
      <c r="A348" s="35"/>
      <c r="B348" s="36"/>
      <c r="C348" s="37"/>
      <c r="D348" s="204" t="s">
        <v>254</v>
      </c>
      <c r="E348" s="37"/>
      <c r="F348" s="205" t="s">
        <v>500</v>
      </c>
      <c r="G348" s="37"/>
      <c r="H348" s="37"/>
      <c r="I348" s="206"/>
      <c r="J348" s="37"/>
      <c r="K348" s="37"/>
      <c r="L348" s="40"/>
      <c r="M348" s="207"/>
      <c r="N348" s="208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254</v>
      </c>
      <c r="AU348" s="18" t="s">
        <v>89</v>
      </c>
    </row>
    <row r="349" spans="1:65" s="12" customFormat="1" ht="25.9" customHeight="1">
      <c r="B349" s="174"/>
      <c r="C349" s="175"/>
      <c r="D349" s="176" t="s">
        <v>78</v>
      </c>
      <c r="E349" s="177" t="s">
        <v>501</v>
      </c>
      <c r="F349" s="177" t="s">
        <v>502</v>
      </c>
      <c r="G349" s="175"/>
      <c r="H349" s="175"/>
      <c r="I349" s="178"/>
      <c r="J349" s="179">
        <f>BK349</f>
        <v>0</v>
      </c>
      <c r="K349" s="175"/>
      <c r="L349" s="180"/>
      <c r="M349" s="181"/>
      <c r="N349" s="182"/>
      <c r="O349" s="182"/>
      <c r="P349" s="183">
        <f>P350+P395+P404+P422+P443+P452+P480+P497+P631+P670+P791+P798+P815+P836+P845</f>
        <v>0</v>
      </c>
      <c r="Q349" s="182"/>
      <c r="R349" s="183">
        <f>R350+R395+R404+R422+R443+R452+R480+R497+R631+R670+R791+R798+R815+R836+R845</f>
        <v>20.092420240000003</v>
      </c>
      <c r="S349" s="182"/>
      <c r="T349" s="184">
        <f>T350+T395+T404+T422+T443+T452+T480+T497+T631+T670+T791+T798+T815+T836+T845</f>
        <v>58.061873770000005</v>
      </c>
      <c r="AR349" s="185" t="s">
        <v>89</v>
      </c>
      <c r="AT349" s="186" t="s">
        <v>78</v>
      </c>
      <c r="AU349" s="186" t="s">
        <v>79</v>
      </c>
      <c r="AY349" s="185" t="s">
        <v>245</v>
      </c>
      <c r="BK349" s="187">
        <f>BK350+BK395+BK404+BK422+BK443+BK452+BK480+BK497+BK631+BK670+BK791+BK798+BK815+BK836+BK845</f>
        <v>0</v>
      </c>
    </row>
    <row r="350" spans="1:65" s="12" customFormat="1" ht="22.9" customHeight="1">
      <c r="B350" s="174"/>
      <c r="C350" s="175"/>
      <c r="D350" s="176" t="s">
        <v>78</v>
      </c>
      <c r="E350" s="188" t="s">
        <v>503</v>
      </c>
      <c r="F350" s="188" t="s">
        <v>504</v>
      </c>
      <c r="G350" s="175"/>
      <c r="H350" s="175"/>
      <c r="I350" s="178"/>
      <c r="J350" s="189">
        <f>BK350</f>
        <v>0</v>
      </c>
      <c r="K350" s="175"/>
      <c r="L350" s="180"/>
      <c r="M350" s="181"/>
      <c r="N350" s="182"/>
      <c r="O350" s="182"/>
      <c r="P350" s="183">
        <f>SUM(P351:P394)</f>
        <v>0</v>
      </c>
      <c r="Q350" s="182"/>
      <c r="R350" s="183">
        <f>SUM(R351:R394)</f>
        <v>0.26563419999999999</v>
      </c>
      <c r="S350" s="182"/>
      <c r="T350" s="184">
        <f>SUM(T351:T394)</f>
        <v>0</v>
      </c>
      <c r="AR350" s="185" t="s">
        <v>89</v>
      </c>
      <c r="AT350" s="186" t="s">
        <v>78</v>
      </c>
      <c r="AU350" s="186" t="s">
        <v>87</v>
      </c>
      <c r="AY350" s="185" t="s">
        <v>245</v>
      </c>
      <c r="BK350" s="187">
        <f>SUM(BK351:BK394)</f>
        <v>0</v>
      </c>
    </row>
    <row r="351" spans="1:65" s="2" customFormat="1" ht="24.2" customHeight="1">
      <c r="A351" s="35"/>
      <c r="B351" s="36"/>
      <c r="C351" s="190" t="s">
        <v>505</v>
      </c>
      <c r="D351" s="190" t="s">
        <v>248</v>
      </c>
      <c r="E351" s="191" t="s">
        <v>506</v>
      </c>
      <c r="F351" s="192" t="s">
        <v>507</v>
      </c>
      <c r="G351" s="193" t="s">
        <v>95</v>
      </c>
      <c r="H351" s="194">
        <v>6.82</v>
      </c>
      <c r="I351" s="195"/>
      <c r="J351" s="196">
        <f>ROUND(I351*H351,2)</f>
        <v>0</v>
      </c>
      <c r="K351" s="197"/>
      <c r="L351" s="40"/>
      <c r="M351" s="198" t="s">
        <v>1</v>
      </c>
      <c r="N351" s="199" t="s">
        <v>44</v>
      </c>
      <c r="O351" s="72"/>
      <c r="P351" s="200">
        <f>O351*H351</f>
        <v>0</v>
      </c>
      <c r="Q351" s="200">
        <v>4.0000000000000002E-4</v>
      </c>
      <c r="R351" s="200">
        <f>Q351*H351</f>
        <v>2.7280000000000004E-3</v>
      </c>
      <c r="S351" s="200">
        <v>0</v>
      </c>
      <c r="T351" s="201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2" t="s">
        <v>508</v>
      </c>
      <c r="AT351" s="202" t="s">
        <v>248</v>
      </c>
      <c r="AU351" s="202" t="s">
        <v>89</v>
      </c>
      <c r="AY351" s="18" t="s">
        <v>245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18" t="s">
        <v>87</v>
      </c>
      <c r="BK351" s="203">
        <f>ROUND(I351*H351,2)</f>
        <v>0</v>
      </c>
      <c r="BL351" s="18" t="s">
        <v>508</v>
      </c>
      <c r="BM351" s="202" t="s">
        <v>509</v>
      </c>
    </row>
    <row r="352" spans="1:65" s="2" customFormat="1" ht="19.5">
      <c r="A352" s="35"/>
      <c r="B352" s="36"/>
      <c r="C352" s="37"/>
      <c r="D352" s="204" t="s">
        <v>254</v>
      </c>
      <c r="E352" s="37"/>
      <c r="F352" s="205" t="s">
        <v>510</v>
      </c>
      <c r="G352" s="37"/>
      <c r="H352" s="37"/>
      <c r="I352" s="206"/>
      <c r="J352" s="37"/>
      <c r="K352" s="37"/>
      <c r="L352" s="40"/>
      <c r="M352" s="207"/>
      <c r="N352" s="208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254</v>
      </c>
      <c r="AU352" s="18" t="s">
        <v>89</v>
      </c>
    </row>
    <row r="353" spans="1:65" s="13" customFormat="1">
      <c r="B353" s="209"/>
      <c r="C353" s="210"/>
      <c r="D353" s="204" t="s">
        <v>255</v>
      </c>
      <c r="E353" s="211" t="s">
        <v>1</v>
      </c>
      <c r="F353" s="212" t="s">
        <v>390</v>
      </c>
      <c r="G353" s="210"/>
      <c r="H353" s="211" t="s">
        <v>1</v>
      </c>
      <c r="I353" s="213"/>
      <c r="J353" s="210"/>
      <c r="K353" s="210"/>
      <c r="L353" s="214"/>
      <c r="M353" s="215"/>
      <c r="N353" s="216"/>
      <c r="O353" s="216"/>
      <c r="P353" s="216"/>
      <c r="Q353" s="216"/>
      <c r="R353" s="216"/>
      <c r="S353" s="216"/>
      <c r="T353" s="217"/>
      <c r="AT353" s="218" t="s">
        <v>255</v>
      </c>
      <c r="AU353" s="218" t="s">
        <v>89</v>
      </c>
      <c r="AV353" s="13" t="s">
        <v>87</v>
      </c>
      <c r="AW353" s="13" t="s">
        <v>35</v>
      </c>
      <c r="AX353" s="13" t="s">
        <v>79</v>
      </c>
      <c r="AY353" s="218" t="s">
        <v>245</v>
      </c>
    </row>
    <row r="354" spans="1:65" s="14" customFormat="1">
      <c r="B354" s="219"/>
      <c r="C354" s="220"/>
      <c r="D354" s="204" t="s">
        <v>255</v>
      </c>
      <c r="E354" s="221" t="s">
        <v>1</v>
      </c>
      <c r="F354" s="222" t="s">
        <v>168</v>
      </c>
      <c r="G354" s="220"/>
      <c r="H354" s="223">
        <v>6.82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AT354" s="229" t="s">
        <v>255</v>
      </c>
      <c r="AU354" s="229" t="s">
        <v>89</v>
      </c>
      <c r="AV354" s="14" t="s">
        <v>89</v>
      </c>
      <c r="AW354" s="14" t="s">
        <v>35</v>
      </c>
      <c r="AX354" s="14" t="s">
        <v>87</v>
      </c>
      <c r="AY354" s="229" t="s">
        <v>245</v>
      </c>
    </row>
    <row r="355" spans="1:65" s="2" customFormat="1" ht="37.9" customHeight="1">
      <c r="A355" s="35"/>
      <c r="B355" s="36"/>
      <c r="C355" s="230" t="s">
        <v>511</v>
      </c>
      <c r="D355" s="230" t="s">
        <v>258</v>
      </c>
      <c r="E355" s="231" t="s">
        <v>512</v>
      </c>
      <c r="F355" s="232" t="s">
        <v>513</v>
      </c>
      <c r="G355" s="233" t="s">
        <v>95</v>
      </c>
      <c r="H355" s="234">
        <v>7.9489999999999998</v>
      </c>
      <c r="I355" s="235"/>
      <c r="J355" s="236">
        <f>ROUND(I355*H355,2)</f>
        <v>0</v>
      </c>
      <c r="K355" s="237"/>
      <c r="L355" s="238"/>
      <c r="M355" s="239" t="s">
        <v>1</v>
      </c>
      <c r="N355" s="240" t="s">
        <v>44</v>
      </c>
      <c r="O355" s="72"/>
      <c r="P355" s="200">
        <f>O355*H355</f>
        <v>0</v>
      </c>
      <c r="Q355" s="200">
        <v>4.7999999999999996E-3</v>
      </c>
      <c r="R355" s="200">
        <f>Q355*H355</f>
        <v>3.8155199999999993E-2</v>
      </c>
      <c r="S355" s="200">
        <v>0</v>
      </c>
      <c r="T355" s="201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2" t="s">
        <v>473</v>
      </c>
      <c r="AT355" s="202" t="s">
        <v>258</v>
      </c>
      <c r="AU355" s="202" t="s">
        <v>89</v>
      </c>
      <c r="AY355" s="18" t="s">
        <v>245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8" t="s">
        <v>87</v>
      </c>
      <c r="BK355" s="203">
        <f>ROUND(I355*H355,2)</f>
        <v>0</v>
      </c>
      <c r="BL355" s="18" t="s">
        <v>508</v>
      </c>
      <c r="BM355" s="202" t="s">
        <v>514</v>
      </c>
    </row>
    <row r="356" spans="1:65" s="2" customFormat="1" ht="19.5">
      <c r="A356" s="35"/>
      <c r="B356" s="36"/>
      <c r="C356" s="37"/>
      <c r="D356" s="204" t="s">
        <v>254</v>
      </c>
      <c r="E356" s="37"/>
      <c r="F356" s="205" t="s">
        <v>513</v>
      </c>
      <c r="G356" s="37"/>
      <c r="H356" s="37"/>
      <c r="I356" s="206"/>
      <c r="J356" s="37"/>
      <c r="K356" s="37"/>
      <c r="L356" s="40"/>
      <c r="M356" s="207"/>
      <c r="N356" s="208"/>
      <c r="O356" s="72"/>
      <c r="P356" s="72"/>
      <c r="Q356" s="72"/>
      <c r="R356" s="72"/>
      <c r="S356" s="72"/>
      <c r="T356" s="7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254</v>
      </c>
      <c r="AU356" s="18" t="s">
        <v>89</v>
      </c>
    </row>
    <row r="357" spans="1:65" s="14" customFormat="1">
      <c r="B357" s="219"/>
      <c r="C357" s="220"/>
      <c r="D357" s="204" t="s">
        <v>255</v>
      </c>
      <c r="E357" s="220"/>
      <c r="F357" s="222" t="s">
        <v>515</v>
      </c>
      <c r="G357" s="220"/>
      <c r="H357" s="223">
        <v>7.9489999999999998</v>
      </c>
      <c r="I357" s="224"/>
      <c r="J357" s="220"/>
      <c r="K357" s="220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255</v>
      </c>
      <c r="AU357" s="229" t="s">
        <v>89</v>
      </c>
      <c r="AV357" s="14" t="s">
        <v>89</v>
      </c>
      <c r="AW357" s="14" t="s">
        <v>4</v>
      </c>
      <c r="AX357" s="14" t="s">
        <v>87</v>
      </c>
      <c r="AY357" s="229" t="s">
        <v>245</v>
      </c>
    </row>
    <row r="358" spans="1:65" s="2" customFormat="1" ht="16.5" customHeight="1">
      <c r="A358" s="35"/>
      <c r="B358" s="36"/>
      <c r="C358" s="190" t="s">
        <v>516</v>
      </c>
      <c r="D358" s="190" t="s">
        <v>248</v>
      </c>
      <c r="E358" s="191" t="s">
        <v>517</v>
      </c>
      <c r="F358" s="192" t="s">
        <v>518</v>
      </c>
      <c r="G358" s="193" t="s">
        <v>95</v>
      </c>
      <c r="H358" s="194">
        <v>48.96</v>
      </c>
      <c r="I358" s="195"/>
      <c r="J358" s="196">
        <f>ROUND(I358*H358,2)</f>
        <v>0</v>
      </c>
      <c r="K358" s="197"/>
      <c r="L358" s="40"/>
      <c r="M358" s="198" t="s">
        <v>1</v>
      </c>
      <c r="N358" s="199" t="s">
        <v>44</v>
      </c>
      <c r="O358" s="72"/>
      <c r="P358" s="200">
        <f>O358*H358</f>
        <v>0</v>
      </c>
      <c r="Q358" s="200">
        <v>0</v>
      </c>
      <c r="R358" s="200">
        <f>Q358*H358</f>
        <v>0</v>
      </c>
      <c r="S358" s="200">
        <v>0</v>
      </c>
      <c r="T358" s="201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2" t="s">
        <v>508</v>
      </c>
      <c r="AT358" s="202" t="s">
        <v>248</v>
      </c>
      <c r="AU358" s="202" t="s">
        <v>89</v>
      </c>
      <c r="AY358" s="18" t="s">
        <v>245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8" t="s">
        <v>87</v>
      </c>
      <c r="BK358" s="203">
        <f>ROUND(I358*H358,2)</f>
        <v>0</v>
      </c>
      <c r="BL358" s="18" t="s">
        <v>508</v>
      </c>
      <c r="BM358" s="202" t="s">
        <v>519</v>
      </c>
    </row>
    <row r="359" spans="1:65" s="2" customFormat="1">
      <c r="A359" s="35"/>
      <c r="B359" s="36"/>
      <c r="C359" s="37"/>
      <c r="D359" s="204" t="s">
        <v>254</v>
      </c>
      <c r="E359" s="37"/>
      <c r="F359" s="205" t="s">
        <v>520</v>
      </c>
      <c r="G359" s="37"/>
      <c r="H359" s="37"/>
      <c r="I359" s="206"/>
      <c r="J359" s="37"/>
      <c r="K359" s="37"/>
      <c r="L359" s="40"/>
      <c r="M359" s="207"/>
      <c r="N359" s="208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254</v>
      </c>
      <c r="AU359" s="18" t="s">
        <v>89</v>
      </c>
    </row>
    <row r="360" spans="1:65" s="13" customFormat="1">
      <c r="B360" s="209"/>
      <c r="C360" s="210"/>
      <c r="D360" s="204" t="s">
        <v>255</v>
      </c>
      <c r="E360" s="211" t="s">
        <v>1</v>
      </c>
      <c r="F360" s="212" t="s">
        <v>521</v>
      </c>
      <c r="G360" s="210"/>
      <c r="H360" s="211" t="s">
        <v>1</v>
      </c>
      <c r="I360" s="213"/>
      <c r="J360" s="210"/>
      <c r="K360" s="210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255</v>
      </c>
      <c r="AU360" s="218" t="s">
        <v>89</v>
      </c>
      <c r="AV360" s="13" t="s">
        <v>87</v>
      </c>
      <c r="AW360" s="13" t="s">
        <v>35</v>
      </c>
      <c r="AX360" s="13" t="s">
        <v>79</v>
      </c>
      <c r="AY360" s="218" t="s">
        <v>245</v>
      </c>
    </row>
    <row r="361" spans="1:65" s="14" customFormat="1">
      <c r="B361" s="219"/>
      <c r="C361" s="220"/>
      <c r="D361" s="204" t="s">
        <v>255</v>
      </c>
      <c r="E361" s="221" t="s">
        <v>1</v>
      </c>
      <c r="F361" s="222" t="s">
        <v>93</v>
      </c>
      <c r="G361" s="220"/>
      <c r="H361" s="223">
        <v>48.96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255</v>
      </c>
      <c r="AU361" s="229" t="s">
        <v>89</v>
      </c>
      <c r="AV361" s="14" t="s">
        <v>89</v>
      </c>
      <c r="AW361" s="14" t="s">
        <v>35</v>
      </c>
      <c r="AX361" s="14" t="s">
        <v>79</v>
      </c>
      <c r="AY361" s="229" t="s">
        <v>245</v>
      </c>
    </row>
    <row r="362" spans="1:65" s="15" customFormat="1">
      <c r="B362" s="241"/>
      <c r="C362" s="242"/>
      <c r="D362" s="204" t="s">
        <v>255</v>
      </c>
      <c r="E362" s="243" t="s">
        <v>1</v>
      </c>
      <c r="F362" s="244" t="s">
        <v>274</v>
      </c>
      <c r="G362" s="242"/>
      <c r="H362" s="245">
        <v>48.96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AT362" s="251" t="s">
        <v>255</v>
      </c>
      <c r="AU362" s="251" t="s">
        <v>89</v>
      </c>
      <c r="AV362" s="15" t="s">
        <v>252</v>
      </c>
      <c r="AW362" s="15" t="s">
        <v>35</v>
      </c>
      <c r="AX362" s="15" t="s">
        <v>87</v>
      </c>
      <c r="AY362" s="251" t="s">
        <v>245</v>
      </c>
    </row>
    <row r="363" spans="1:65" s="2" customFormat="1" ht="21.75" customHeight="1">
      <c r="A363" s="35"/>
      <c r="B363" s="36"/>
      <c r="C363" s="230" t="s">
        <v>522</v>
      </c>
      <c r="D363" s="230" t="s">
        <v>258</v>
      </c>
      <c r="E363" s="231" t="s">
        <v>523</v>
      </c>
      <c r="F363" s="232" t="s">
        <v>524</v>
      </c>
      <c r="G363" s="233" t="s">
        <v>525</v>
      </c>
      <c r="H363" s="234">
        <v>5.9119999999999999</v>
      </c>
      <c r="I363" s="235"/>
      <c r="J363" s="236">
        <f>ROUND(I363*H363,2)</f>
        <v>0</v>
      </c>
      <c r="K363" s="237"/>
      <c r="L363" s="238"/>
      <c r="M363" s="239" t="s">
        <v>1</v>
      </c>
      <c r="N363" s="240" t="s">
        <v>44</v>
      </c>
      <c r="O363" s="72"/>
      <c r="P363" s="200">
        <f>O363*H363</f>
        <v>0</v>
      </c>
      <c r="Q363" s="200">
        <v>1E-3</v>
      </c>
      <c r="R363" s="200">
        <f>Q363*H363</f>
        <v>5.9119999999999997E-3</v>
      </c>
      <c r="S363" s="200">
        <v>0</v>
      </c>
      <c r="T363" s="201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2" t="s">
        <v>473</v>
      </c>
      <c r="AT363" s="202" t="s">
        <v>258</v>
      </c>
      <c r="AU363" s="202" t="s">
        <v>89</v>
      </c>
      <c r="AY363" s="18" t="s">
        <v>245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18" t="s">
        <v>87</v>
      </c>
      <c r="BK363" s="203">
        <f>ROUND(I363*H363,2)</f>
        <v>0</v>
      </c>
      <c r="BL363" s="18" t="s">
        <v>508</v>
      </c>
      <c r="BM363" s="202" t="s">
        <v>526</v>
      </c>
    </row>
    <row r="364" spans="1:65" s="2" customFormat="1">
      <c r="A364" s="35"/>
      <c r="B364" s="36"/>
      <c r="C364" s="37"/>
      <c r="D364" s="204" t="s">
        <v>254</v>
      </c>
      <c r="E364" s="37"/>
      <c r="F364" s="205" t="s">
        <v>524</v>
      </c>
      <c r="G364" s="37"/>
      <c r="H364" s="37"/>
      <c r="I364" s="206"/>
      <c r="J364" s="37"/>
      <c r="K364" s="37"/>
      <c r="L364" s="40"/>
      <c r="M364" s="207"/>
      <c r="N364" s="208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254</v>
      </c>
      <c r="AU364" s="18" t="s">
        <v>89</v>
      </c>
    </row>
    <row r="365" spans="1:65" s="14" customFormat="1">
      <c r="B365" s="219"/>
      <c r="C365" s="220"/>
      <c r="D365" s="204" t="s">
        <v>255</v>
      </c>
      <c r="E365" s="220"/>
      <c r="F365" s="222" t="s">
        <v>527</v>
      </c>
      <c r="G365" s="220"/>
      <c r="H365" s="223">
        <v>5.9119999999999999</v>
      </c>
      <c r="I365" s="224"/>
      <c r="J365" s="220"/>
      <c r="K365" s="220"/>
      <c r="L365" s="225"/>
      <c r="M365" s="226"/>
      <c r="N365" s="227"/>
      <c r="O365" s="227"/>
      <c r="P365" s="227"/>
      <c r="Q365" s="227"/>
      <c r="R365" s="227"/>
      <c r="S365" s="227"/>
      <c r="T365" s="228"/>
      <c r="AT365" s="229" t="s">
        <v>255</v>
      </c>
      <c r="AU365" s="229" t="s">
        <v>89</v>
      </c>
      <c r="AV365" s="14" t="s">
        <v>89</v>
      </c>
      <c r="AW365" s="14" t="s">
        <v>4</v>
      </c>
      <c r="AX365" s="14" t="s">
        <v>87</v>
      </c>
      <c r="AY365" s="229" t="s">
        <v>245</v>
      </c>
    </row>
    <row r="366" spans="1:65" s="2" customFormat="1" ht="16.5" customHeight="1">
      <c r="A366" s="35"/>
      <c r="B366" s="36"/>
      <c r="C366" s="190" t="s">
        <v>528</v>
      </c>
      <c r="D366" s="190" t="s">
        <v>248</v>
      </c>
      <c r="E366" s="191" t="s">
        <v>529</v>
      </c>
      <c r="F366" s="192" t="s">
        <v>530</v>
      </c>
      <c r="G366" s="193" t="s">
        <v>95</v>
      </c>
      <c r="H366" s="194">
        <v>20.416</v>
      </c>
      <c r="I366" s="195"/>
      <c r="J366" s="196">
        <f>ROUND(I366*H366,2)</f>
        <v>0</v>
      </c>
      <c r="K366" s="197"/>
      <c r="L366" s="40"/>
      <c r="M366" s="198" t="s">
        <v>1</v>
      </c>
      <c r="N366" s="199" t="s">
        <v>44</v>
      </c>
      <c r="O366" s="72"/>
      <c r="P366" s="200">
        <f>O366*H366</f>
        <v>0</v>
      </c>
      <c r="Q366" s="200">
        <v>0</v>
      </c>
      <c r="R366" s="200">
        <f>Q366*H366</f>
        <v>0</v>
      </c>
      <c r="S366" s="200">
        <v>0</v>
      </c>
      <c r="T366" s="201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2" t="s">
        <v>508</v>
      </c>
      <c r="AT366" s="202" t="s">
        <v>248</v>
      </c>
      <c r="AU366" s="202" t="s">
        <v>89</v>
      </c>
      <c r="AY366" s="18" t="s">
        <v>245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18" t="s">
        <v>87</v>
      </c>
      <c r="BK366" s="203">
        <f>ROUND(I366*H366,2)</f>
        <v>0</v>
      </c>
      <c r="BL366" s="18" t="s">
        <v>508</v>
      </c>
      <c r="BM366" s="202" t="s">
        <v>531</v>
      </c>
    </row>
    <row r="367" spans="1:65" s="2" customFormat="1">
      <c r="A367" s="35"/>
      <c r="B367" s="36"/>
      <c r="C367" s="37"/>
      <c r="D367" s="204" t="s">
        <v>254</v>
      </c>
      <c r="E367" s="37"/>
      <c r="F367" s="205" t="s">
        <v>532</v>
      </c>
      <c r="G367" s="37"/>
      <c r="H367" s="37"/>
      <c r="I367" s="206"/>
      <c r="J367" s="37"/>
      <c r="K367" s="37"/>
      <c r="L367" s="40"/>
      <c r="M367" s="207"/>
      <c r="N367" s="208"/>
      <c r="O367" s="72"/>
      <c r="P367" s="72"/>
      <c r="Q367" s="72"/>
      <c r="R367" s="72"/>
      <c r="S367" s="72"/>
      <c r="T367" s="73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254</v>
      </c>
      <c r="AU367" s="18" t="s">
        <v>89</v>
      </c>
    </row>
    <row r="368" spans="1:65" s="13" customFormat="1">
      <c r="B368" s="209"/>
      <c r="C368" s="210"/>
      <c r="D368" s="204" t="s">
        <v>255</v>
      </c>
      <c r="E368" s="211" t="s">
        <v>1</v>
      </c>
      <c r="F368" s="212" t="s">
        <v>533</v>
      </c>
      <c r="G368" s="210"/>
      <c r="H368" s="211" t="s">
        <v>1</v>
      </c>
      <c r="I368" s="213"/>
      <c r="J368" s="210"/>
      <c r="K368" s="210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255</v>
      </c>
      <c r="AU368" s="218" t="s">
        <v>89</v>
      </c>
      <c r="AV368" s="13" t="s">
        <v>87</v>
      </c>
      <c r="AW368" s="13" t="s">
        <v>35</v>
      </c>
      <c r="AX368" s="13" t="s">
        <v>79</v>
      </c>
      <c r="AY368" s="218" t="s">
        <v>245</v>
      </c>
    </row>
    <row r="369" spans="1:65" s="14" customFormat="1">
      <c r="B369" s="219"/>
      <c r="C369" s="220"/>
      <c r="D369" s="204" t="s">
        <v>255</v>
      </c>
      <c r="E369" s="221" t="s">
        <v>1</v>
      </c>
      <c r="F369" s="222" t="s">
        <v>119</v>
      </c>
      <c r="G369" s="220"/>
      <c r="H369" s="223">
        <v>13.143000000000001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255</v>
      </c>
      <c r="AU369" s="229" t="s">
        <v>89</v>
      </c>
      <c r="AV369" s="14" t="s">
        <v>89</v>
      </c>
      <c r="AW369" s="14" t="s">
        <v>35</v>
      </c>
      <c r="AX369" s="14" t="s">
        <v>79</v>
      </c>
      <c r="AY369" s="229" t="s">
        <v>245</v>
      </c>
    </row>
    <row r="370" spans="1:65" s="13" customFormat="1">
      <c r="B370" s="209"/>
      <c r="C370" s="210"/>
      <c r="D370" s="204" t="s">
        <v>255</v>
      </c>
      <c r="E370" s="211" t="s">
        <v>1</v>
      </c>
      <c r="F370" s="212" t="s">
        <v>534</v>
      </c>
      <c r="G370" s="210"/>
      <c r="H370" s="211" t="s">
        <v>1</v>
      </c>
      <c r="I370" s="213"/>
      <c r="J370" s="210"/>
      <c r="K370" s="210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255</v>
      </c>
      <c r="AU370" s="218" t="s">
        <v>89</v>
      </c>
      <c r="AV370" s="13" t="s">
        <v>87</v>
      </c>
      <c r="AW370" s="13" t="s">
        <v>35</v>
      </c>
      <c r="AX370" s="13" t="s">
        <v>79</v>
      </c>
      <c r="AY370" s="218" t="s">
        <v>245</v>
      </c>
    </row>
    <row r="371" spans="1:65" s="14" customFormat="1">
      <c r="B371" s="219"/>
      <c r="C371" s="220"/>
      <c r="D371" s="204" t="s">
        <v>255</v>
      </c>
      <c r="E371" s="221" t="s">
        <v>1</v>
      </c>
      <c r="F371" s="222" t="s">
        <v>195</v>
      </c>
      <c r="G371" s="220"/>
      <c r="H371" s="223">
        <v>7.2729999999999997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255</v>
      </c>
      <c r="AU371" s="229" t="s">
        <v>89</v>
      </c>
      <c r="AV371" s="14" t="s">
        <v>89</v>
      </c>
      <c r="AW371" s="14" t="s">
        <v>35</v>
      </c>
      <c r="AX371" s="14" t="s">
        <v>79</v>
      </c>
      <c r="AY371" s="229" t="s">
        <v>245</v>
      </c>
    </row>
    <row r="372" spans="1:65" s="15" customFormat="1">
      <c r="B372" s="241"/>
      <c r="C372" s="242"/>
      <c r="D372" s="204" t="s">
        <v>255</v>
      </c>
      <c r="E372" s="243" t="s">
        <v>1</v>
      </c>
      <c r="F372" s="244" t="s">
        <v>274</v>
      </c>
      <c r="G372" s="242"/>
      <c r="H372" s="245">
        <v>20.416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AT372" s="251" t="s">
        <v>255</v>
      </c>
      <c r="AU372" s="251" t="s">
        <v>89</v>
      </c>
      <c r="AV372" s="15" t="s">
        <v>252</v>
      </c>
      <c r="AW372" s="15" t="s">
        <v>35</v>
      </c>
      <c r="AX372" s="15" t="s">
        <v>87</v>
      </c>
      <c r="AY372" s="251" t="s">
        <v>245</v>
      </c>
    </row>
    <row r="373" spans="1:65" s="2" customFormat="1" ht="21.75" customHeight="1">
      <c r="A373" s="35"/>
      <c r="B373" s="36"/>
      <c r="C373" s="230" t="s">
        <v>535</v>
      </c>
      <c r="D373" s="230" t="s">
        <v>258</v>
      </c>
      <c r="E373" s="231" t="s">
        <v>523</v>
      </c>
      <c r="F373" s="232" t="s">
        <v>524</v>
      </c>
      <c r="G373" s="233" t="s">
        <v>525</v>
      </c>
      <c r="H373" s="234">
        <v>2.5830000000000002</v>
      </c>
      <c r="I373" s="235"/>
      <c r="J373" s="236">
        <f>ROUND(I373*H373,2)</f>
        <v>0</v>
      </c>
      <c r="K373" s="237"/>
      <c r="L373" s="238"/>
      <c r="M373" s="239" t="s">
        <v>1</v>
      </c>
      <c r="N373" s="240" t="s">
        <v>44</v>
      </c>
      <c r="O373" s="72"/>
      <c r="P373" s="200">
        <f>O373*H373</f>
        <v>0</v>
      </c>
      <c r="Q373" s="200">
        <v>1E-3</v>
      </c>
      <c r="R373" s="200">
        <f>Q373*H373</f>
        <v>2.5830000000000002E-3</v>
      </c>
      <c r="S373" s="200">
        <v>0</v>
      </c>
      <c r="T373" s="201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2" t="s">
        <v>473</v>
      </c>
      <c r="AT373" s="202" t="s">
        <v>258</v>
      </c>
      <c r="AU373" s="202" t="s">
        <v>89</v>
      </c>
      <c r="AY373" s="18" t="s">
        <v>245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18" t="s">
        <v>87</v>
      </c>
      <c r="BK373" s="203">
        <f>ROUND(I373*H373,2)</f>
        <v>0</v>
      </c>
      <c r="BL373" s="18" t="s">
        <v>508</v>
      </c>
      <c r="BM373" s="202" t="s">
        <v>536</v>
      </c>
    </row>
    <row r="374" spans="1:65" s="2" customFormat="1">
      <c r="A374" s="35"/>
      <c r="B374" s="36"/>
      <c r="C374" s="37"/>
      <c r="D374" s="204" t="s">
        <v>254</v>
      </c>
      <c r="E374" s="37"/>
      <c r="F374" s="205" t="s">
        <v>524</v>
      </c>
      <c r="G374" s="37"/>
      <c r="H374" s="37"/>
      <c r="I374" s="206"/>
      <c r="J374" s="37"/>
      <c r="K374" s="37"/>
      <c r="L374" s="40"/>
      <c r="M374" s="207"/>
      <c r="N374" s="208"/>
      <c r="O374" s="72"/>
      <c r="P374" s="72"/>
      <c r="Q374" s="72"/>
      <c r="R374" s="72"/>
      <c r="S374" s="72"/>
      <c r="T374" s="73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254</v>
      </c>
      <c r="AU374" s="18" t="s">
        <v>89</v>
      </c>
    </row>
    <row r="375" spans="1:65" s="14" customFormat="1">
      <c r="B375" s="219"/>
      <c r="C375" s="220"/>
      <c r="D375" s="204" t="s">
        <v>255</v>
      </c>
      <c r="E375" s="220"/>
      <c r="F375" s="222" t="s">
        <v>537</v>
      </c>
      <c r="G375" s="220"/>
      <c r="H375" s="223">
        <v>2.5830000000000002</v>
      </c>
      <c r="I375" s="224"/>
      <c r="J375" s="220"/>
      <c r="K375" s="220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255</v>
      </c>
      <c r="AU375" s="229" t="s">
        <v>89</v>
      </c>
      <c r="AV375" s="14" t="s">
        <v>89</v>
      </c>
      <c r="AW375" s="14" t="s">
        <v>4</v>
      </c>
      <c r="AX375" s="14" t="s">
        <v>87</v>
      </c>
      <c r="AY375" s="229" t="s">
        <v>245</v>
      </c>
    </row>
    <row r="376" spans="1:65" s="2" customFormat="1" ht="33" customHeight="1">
      <c r="A376" s="35"/>
      <c r="B376" s="36"/>
      <c r="C376" s="190" t="s">
        <v>538</v>
      </c>
      <c r="D376" s="190" t="s">
        <v>248</v>
      </c>
      <c r="E376" s="191" t="s">
        <v>539</v>
      </c>
      <c r="F376" s="192" t="s">
        <v>540</v>
      </c>
      <c r="G376" s="193" t="s">
        <v>95</v>
      </c>
      <c r="H376" s="194">
        <v>48.96</v>
      </c>
      <c r="I376" s="195"/>
      <c r="J376" s="196">
        <f>ROUND(I376*H376,2)</f>
        <v>0</v>
      </c>
      <c r="K376" s="197"/>
      <c r="L376" s="40"/>
      <c r="M376" s="198" t="s">
        <v>1</v>
      </c>
      <c r="N376" s="199" t="s">
        <v>44</v>
      </c>
      <c r="O376" s="72"/>
      <c r="P376" s="200">
        <f>O376*H376</f>
        <v>0</v>
      </c>
      <c r="Q376" s="200">
        <v>0</v>
      </c>
      <c r="R376" s="200">
        <f>Q376*H376</f>
        <v>0</v>
      </c>
      <c r="S376" s="200">
        <v>0</v>
      </c>
      <c r="T376" s="201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2" t="s">
        <v>508</v>
      </c>
      <c r="AT376" s="202" t="s">
        <v>248</v>
      </c>
      <c r="AU376" s="202" t="s">
        <v>89</v>
      </c>
      <c r="AY376" s="18" t="s">
        <v>245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18" t="s">
        <v>87</v>
      </c>
      <c r="BK376" s="203">
        <f>ROUND(I376*H376,2)</f>
        <v>0</v>
      </c>
      <c r="BL376" s="18" t="s">
        <v>508</v>
      </c>
      <c r="BM376" s="202" t="s">
        <v>541</v>
      </c>
    </row>
    <row r="377" spans="1:65" s="2" customFormat="1" ht="19.5">
      <c r="A377" s="35"/>
      <c r="B377" s="36"/>
      <c r="C377" s="37"/>
      <c r="D377" s="204" t="s">
        <v>254</v>
      </c>
      <c r="E377" s="37"/>
      <c r="F377" s="205" t="s">
        <v>542</v>
      </c>
      <c r="G377" s="37"/>
      <c r="H377" s="37"/>
      <c r="I377" s="206"/>
      <c r="J377" s="37"/>
      <c r="K377" s="37"/>
      <c r="L377" s="40"/>
      <c r="M377" s="207"/>
      <c r="N377" s="208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254</v>
      </c>
      <c r="AU377" s="18" t="s">
        <v>89</v>
      </c>
    </row>
    <row r="378" spans="1:65" s="13" customFormat="1">
      <c r="B378" s="209"/>
      <c r="C378" s="210"/>
      <c r="D378" s="204" t="s">
        <v>255</v>
      </c>
      <c r="E378" s="211" t="s">
        <v>1</v>
      </c>
      <c r="F378" s="212" t="s">
        <v>543</v>
      </c>
      <c r="G378" s="210"/>
      <c r="H378" s="211" t="s">
        <v>1</v>
      </c>
      <c r="I378" s="213"/>
      <c r="J378" s="210"/>
      <c r="K378" s="210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255</v>
      </c>
      <c r="AU378" s="218" t="s">
        <v>89</v>
      </c>
      <c r="AV378" s="13" t="s">
        <v>87</v>
      </c>
      <c r="AW378" s="13" t="s">
        <v>35</v>
      </c>
      <c r="AX378" s="13" t="s">
        <v>79</v>
      </c>
      <c r="AY378" s="218" t="s">
        <v>245</v>
      </c>
    </row>
    <row r="379" spans="1:65" s="14" customFormat="1">
      <c r="B379" s="219"/>
      <c r="C379" s="220"/>
      <c r="D379" s="204" t="s">
        <v>255</v>
      </c>
      <c r="E379" s="221" t="s">
        <v>1</v>
      </c>
      <c r="F379" s="222" t="s">
        <v>93</v>
      </c>
      <c r="G379" s="220"/>
      <c r="H379" s="223">
        <v>48.96</v>
      </c>
      <c r="I379" s="224"/>
      <c r="J379" s="220"/>
      <c r="K379" s="220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255</v>
      </c>
      <c r="AU379" s="229" t="s">
        <v>89</v>
      </c>
      <c r="AV379" s="14" t="s">
        <v>89</v>
      </c>
      <c r="AW379" s="14" t="s">
        <v>35</v>
      </c>
      <c r="AX379" s="14" t="s">
        <v>79</v>
      </c>
      <c r="AY379" s="229" t="s">
        <v>245</v>
      </c>
    </row>
    <row r="380" spans="1:65" s="15" customFormat="1">
      <c r="B380" s="241"/>
      <c r="C380" s="242"/>
      <c r="D380" s="204" t="s">
        <v>255</v>
      </c>
      <c r="E380" s="243" t="s">
        <v>1</v>
      </c>
      <c r="F380" s="244" t="s">
        <v>274</v>
      </c>
      <c r="G380" s="242"/>
      <c r="H380" s="245">
        <v>48.96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AT380" s="251" t="s">
        <v>255</v>
      </c>
      <c r="AU380" s="251" t="s">
        <v>89</v>
      </c>
      <c r="AV380" s="15" t="s">
        <v>252</v>
      </c>
      <c r="AW380" s="15" t="s">
        <v>35</v>
      </c>
      <c r="AX380" s="15" t="s">
        <v>87</v>
      </c>
      <c r="AY380" s="251" t="s">
        <v>245</v>
      </c>
    </row>
    <row r="381" spans="1:65" s="2" customFormat="1" ht="24.2" customHeight="1">
      <c r="A381" s="35"/>
      <c r="B381" s="36"/>
      <c r="C381" s="230" t="s">
        <v>544</v>
      </c>
      <c r="D381" s="230" t="s">
        <v>258</v>
      </c>
      <c r="E381" s="231" t="s">
        <v>545</v>
      </c>
      <c r="F381" s="232" t="s">
        <v>546</v>
      </c>
      <c r="G381" s="233" t="s">
        <v>525</v>
      </c>
      <c r="H381" s="234">
        <v>195.84</v>
      </c>
      <c r="I381" s="235"/>
      <c r="J381" s="236">
        <f>ROUND(I381*H381,2)</f>
        <v>0</v>
      </c>
      <c r="K381" s="237"/>
      <c r="L381" s="238"/>
      <c r="M381" s="239" t="s">
        <v>1</v>
      </c>
      <c r="N381" s="240" t="s">
        <v>44</v>
      </c>
      <c r="O381" s="72"/>
      <c r="P381" s="200">
        <f>O381*H381</f>
        <v>0</v>
      </c>
      <c r="Q381" s="200">
        <v>1E-3</v>
      </c>
      <c r="R381" s="200">
        <f>Q381*H381</f>
        <v>0.19584000000000001</v>
      </c>
      <c r="S381" s="200">
        <v>0</v>
      </c>
      <c r="T381" s="201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2" t="s">
        <v>473</v>
      </c>
      <c r="AT381" s="202" t="s">
        <v>258</v>
      </c>
      <c r="AU381" s="202" t="s">
        <v>89</v>
      </c>
      <c r="AY381" s="18" t="s">
        <v>245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18" t="s">
        <v>87</v>
      </c>
      <c r="BK381" s="203">
        <f>ROUND(I381*H381,2)</f>
        <v>0</v>
      </c>
      <c r="BL381" s="18" t="s">
        <v>508</v>
      </c>
      <c r="BM381" s="202" t="s">
        <v>547</v>
      </c>
    </row>
    <row r="382" spans="1:65" s="2" customFormat="1">
      <c r="A382" s="35"/>
      <c r="B382" s="36"/>
      <c r="C382" s="37"/>
      <c r="D382" s="204" t="s">
        <v>254</v>
      </c>
      <c r="E382" s="37"/>
      <c r="F382" s="205" t="s">
        <v>546</v>
      </c>
      <c r="G382" s="37"/>
      <c r="H382" s="37"/>
      <c r="I382" s="206"/>
      <c r="J382" s="37"/>
      <c r="K382" s="37"/>
      <c r="L382" s="40"/>
      <c r="M382" s="207"/>
      <c r="N382" s="208"/>
      <c r="O382" s="72"/>
      <c r="P382" s="72"/>
      <c r="Q382" s="72"/>
      <c r="R382" s="72"/>
      <c r="S382" s="72"/>
      <c r="T382" s="73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254</v>
      </c>
      <c r="AU382" s="18" t="s">
        <v>89</v>
      </c>
    </row>
    <row r="383" spans="1:65" s="14" customFormat="1">
      <c r="B383" s="219"/>
      <c r="C383" s="220"/>
      <c r="D383" s="204" t="s">
        <v>255</v>
      </c>
      <c r="E383" s="220"/>
      <c r="F383" s="222" t="s">
        <v>548</v>
      </c>
      <c r="G383" s="220"/>
      <c r="H383" s="223">
        <v>195.84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255</v>
      </c>
      <c r="AU383" s="229" t="s">
        <v>89</v>
      </c>
      <c r="AV383" s="14" t="s">
        <v>89</v>
      </c>
      <c r="AW383" s="14" t="s">
        <v>4</v>
      </c>
      <c r="AX383" s="14" t="s">
        <v>87</v>
      </c>
      <c r="AY383" s="229" t="s">
        <v>245</v>
      </c>
    </row>
    <row r="384" spans="1:65" s="2" customFormat="1" ht="24.2" customHeight="1">
      <c r="A384" s="35"/>
      <c r="B384" s="36"/>
      <c r="C384" s="190" t="s">
        <v>549</v>
      </c>
      <c r="D384" s="190" t="s">
        <v>248</v>
      </c>
      <c r="E384" s="191" t="s">
        <v>550</v>
      </c>
      <c r="F384" s="192" t="s">
        <v>551</v>
      </c>
      <c r="G384" s="193" t="s">
        <v>95</v>
      </c>
      <c r="H384" s="194">
        <v>20.416</v>
      </c>
      <c r="I384" s="195"/>
      <c r="J384" s="196">
        <f>ROUND(I384*H384,2)</f>
        <v>0</v>
      </c>
      <c r="K384" s="197"/>
      <c r="L384" s="40"/>
      <c r="M384" s="198" t="s">
        <v>1</v>
      </c>
      <c r="N384" s="199" t="s">
        <v>44</v>
      </c>
      <c r="O384" s="72"/>
      <c r="P384" s="200">
        <f>O384*H384</f>
        <v>0</v>
      </c>
      <c r="Q384" s="200">
        <v>0</v>
      </c>
      <c r="R384" s="200">
        <f>Q384*H384</f>
        <v>0</v>
      </c>
      <c r="S384" s="200">
        <v>0</v>
      </c>
      <c r="T384" s="201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2" t="s">
        <v>508</v>
      </c>
      <c r="AT384" s="202" t="s">
        <v>248</v>
      </c>
      <c r="AU384" s="202" t="s">
        <v>89</v>
      </c>
      <c r="AY384" s="18" t="s">
        <v>245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18" t="s">
        <v>87</v>
      </c>
      <c r="BK384" s="203">
        <f>ROUND(I384*H384,2)</f>
        <v>0</v>
      </c>
      <c r="BL384" s="18" t="s">
        <v>508</v>
      </c>
      <c r="BM384" s="202" t="s">
        <v>552</v>
      </c>
    </row>
    <row r="385" spans="1:65" s="2" customFormat="1" ht="19.5">
      <c r="A385" s="35"/>
      <c r="B385" s="36"/>
      <c r="C385" s="37"/>
      <c r="D385" s="204" t="s">
        <v>254</v>
      </c>
      <c r="E385" s="37"/>
      <c r="F385" s="205" t="s">
        <v>553</v>
      </c>
      <c r="G385" s="37"/>
      <c r="H385" s="37"/>
      <c r="I385" s="206"/>
      <c r="J385" s="37"/>
      <c r="K385" s="37"/>
      <c r="L385" s="40"/>
      <c r="M385" s="207"/>
      <c r="N385" s="208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254</v>
      </c>
      <c r="AU385" s="18" t="s">
        <v>89</v>
      </c>
    </row>
    <row r="386" spans="1:65" s="13" customFormat="1">
      <c r="B386" s="209"/>
      <c r="C386" s="210"/>
      <c r="D386" s="204" t="s">
        <v>255</v>
      </c>
      <c r="E386" s="211" t="s">
        <v>1</v>
      </c>
      <c r="F386" s="212" t="s">
        <v>554</v>
      </c>
      <c r="G386" s="210"/>
      <c r="H386" s="211" t="s">
        <v>1</v>
      </c>
      <c r="I386" s="213"/>
      <c r="J386" s="210"/>
      <c r="K386" s="210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255</v>
      </c>
      <c r="AU386" s="218" t="s">
        <v>89</v>
      </c>
      <c r="AV386" s="13" t="s">
        <v>87</v>
      </c>
      <c r="AW386" s="13" t="s">
        <v>35</v>
      </c>
      <c r="AX386" s="13" t="s">
        <v>79</v>
      </c>
      <c r="AY386" s="218" t="s">
        <v>245</v>
      </c>
    </row>
    <row r="387" spans="1:65" s="14" customFormat="1">
      <c r="B387" s="219"/>
      <c r="C387" s="220"/>
      <c r="D387" s="204" t="s">
        <v>255</v>
      </c>
      <c r="E387" s="221" t="s">
        <v>1</v>
      </c>
      <c r="F387" s="222" t="s">
        <v>119</v>
      </c>
      <c r="G387" s="220"/>
      <c r="H387" s="223">
        <v>13.143000000000001</v>
      </c>
      <c r="I387" s="224"/>
      <c r="J387" s="220"/>
      <c r="K387" s="220"/>
      <c r="L387" s="225"/>
      <c r="M387" s="226"/>
      <c r="N387" s="227"/>
      <c r="O387" s="227"/>
      <c r="P387" s="227"/>
      <c r="Q387" s="227"/>
      <c r="R387" s="227"/>
      <c r="S387" s="227"/>
      <c r="T387" s="228"/>
      <c r="AT387" s="229" t="s">
        <v>255</v>
      </c>
      <c r="AU387" s="229" t="s">
        <v>89</v>
      </c>
      <c r="AV387" s="14" t="s">
        <v>89</v>
      </c>
      <c r="AW387" s="14" t="s">
        <v>35</v>
      </c>
      <c r="AX387" s="14" t="s">
        <v>79</v>
      </c>
      <c r="AY387" s="229" t="s">
        <v>245</v>
      </c>
    </row>
    <row r="388" spans="1:65" s="13" customFormat="1">
      <c r="B388" s="209"/>
      <c r="C388" s="210"/>
      <c r="D388" s="204" t="s">
        <v>255</v>
      </c>
      <c r="E388" s="211" t="s">
        <v>1</v>
      </c>
      <c r="F388" s="212" t="s">
        <v>534</v>
      </c>
      <c r="G388" s="210"/>
      <c r="H388" s="211" t="s">
        <v>1</v>
      </c>
      <c r="I388" s="213"/>
      <c r="J388" s="210"/>
      <c r="K388" s="210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255</v>
      </c>
      <c r="AU388" s="218" t="s">
        <v>89</v>
      </c>
      <c r="AV388" s="13" t="s">
        <v>87</v>
      </c>
      <c r="AW388" s="13" t="s">
        <v>35</v>
      </c>
      <c r="AX388" s="13" t="s">
        <v>79</v>
      </c>
      <c r="AY388" s="218" t="s">
        <v>245</v>
      </c>
    </row>
    <row r="389" spans="1:65" s="14" customFormat="1">
      <c r="B389" s="219"/>
      <c r="C389" s="220"/>
      <c r="D389" s="204" t="s">
        <v>255</v>
      </c>
      <c r="E389" s="221" t="s">
        <v>1</v>
      </c>
      <c r="F389" s="222" t="s">
        <v>195</v>
      </c>
      <c r="G389" s="220"/>
      <c r="H389" s="223">
        <v>7.2729999999999997</v>
      </c>
      <c r="I389" s="224"/>
      <c r="J389" s="220"/>
      <c r="K389" s="220"/>
      <c r="L389" s="225"/>
      <c r="M389" s="226"/>
      <c r="N389" s="227"/>
      <c r="O389" s="227"/>
      <c r="P389" s="227"/>
      <c r="Q389" s="227"/>
      <c r="R389" s="227"/>
      <c r="S389" s="227"/>
      <c r="T389" s="228"/>
      <c r="AT389" s="229" t="s">
        <v>255</v>
      </c>
      <c r="AU389" s="229" t="s">
        <v>89</v>
      </c>
      <c r="AV389" s="14" t="s">
        <v>89</v>
      </c>
      <c r="AW389" s="14" t="s">
        <v>35</v>
      </c>
      <c r="AX389" s="14" t="s">
        <v>79</v>
      </c>
      <c r="AY389" s="229" t="s">
        <v>245</v>
      </c>
    </row>
    <row r="390" spans="1:65" s="15" customFormat="1">
      <c r="B390" s="241"/>
      <c r="C390" s="242"/>
      <c r="D390" s="204" t="s">
        <v>255</v>
      </c>
      <c r="E390" s="243" t="s">
        <v>1</v>
      </c>
      <c r="F390" s="244" t="s">
        <v>274</v>
      </c>
      <c r="G390" s="242"/>
      <c r="H390" s="245">
        <v>20.416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AT390" s="251" t="s">
        <v>255</v>
      </c>
      <c r="AU390" s="251" t="s">
        <v>89</v>
      </c>
      <c r="AV390" s="15" t="s">
        <v>252</v>
      </c>
      <c r="AW390" s="15" t="s">
        <v>35</v>
      </c>
      <c r="AX390" s="15" t="s">
        <v>87</v>
      </c>
      <c r="AY390" s="251" t="s">
        <v>245</v>
      </c>
    </row>
    <row r="391" spans="1:65" s="2" customFormat="1" ht="24.2" customHeight="1">
      <c r="A391" s="35"/>
      <c r="B391" s="36"/>
      <c r="C391" s="230" t="s">
        <v>555</v>
      </c>
      <c r="D391" s="230" t="s">
        <v>258</v>
      </c>
      <c r="E391" s="231" t="s">
        <v>556</v>
      </c>
      <c r="F391" s="232" t="s">
        <v>557</v>
      </c>
      <c r="G391" s="233" t="s">
        <v>525</v>
      </c>
      <c r="H391" s="234">
        <v>20.416</v>
      </c>
      <c r="I391" s="235"/>
      <c r="J391" s="236">
        <f>ROUND(I391*H391,2)</f>
        <v>0</v>
      </c>
      <c r="K391" s="237"/>
      <c r="L391" s="238"/>
      <c r="M391" s="239" t="s">
        <v>1</v>
      </c>
      <c r="N391" s="240" t="s">
        <v>44</v>
      </c>
      <c r="O391" s="72"/>
      <c r="P391" s="200">
        <f>O391*H391</f>
        <v>0</v>
      </c>
      <c r="Q391" s="200">
        <v>1E-3</v>
      </c>
      <c r="R391" s="200">
        <f>Q391*H391</f>
        <v>2.0416E-2</v>
      </c>
      <c r="S391" s="200">
        <v>0</v>
      </c>
      <c r="T391" s="201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2" t="s">
        <v>473</v>
      </c>
      <c r="AT391" s="202" t="s">
        <v>258</v>
      </c>
      <c r="AU391" s="202" t="s">
        <v>89</v>
      </c>
      <c r="AY391" s="18" t="s">
        <v>245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18" t="s">
        <v>87</v>
      </c>
      <c r="BK391" s="203">
        <f>ROUND(I391*H391,2)</f>
        <v>0</v>
      </c>
      <c r="BL391" s="18" t="s">
        <v>508</v>
      </c>
      <c r="BM391" s="202" t="s">
        <v>558</v>
      </c>
    </row>
    <row r="392" spans="1:65" s="2" customFormat="1" ht="19.5">
      <c r="A392" s="35"/>
      <c r="B392" s="36"/>
      <c r="C392" s="37"/>
      <c r="D392" s="204" t="s">
        <v>254</v>
      </c>
      <c r="E392" s="37"/>
      <c r="F392" s="205" t="s">
        <v>557</v>
      </c>
      <c r="G392" s="37"/>
      <c r="H392" s="37"/>
      <c r="I392" s="206"/>
      <c r="J392" s="37"/>
      <c r="K392" s="37"/>
      <c r="L392" s="40"/>
      <c r="M392" s="207"/>
      <c r="N392" s="208"/>
      <c r="O392" s="72"/>
      <c r="P392" s="72"/>
      <c r="Q392" s="72"/>
      <c r="R392" s="72"/>
      <c r="S392" s="72"/>
      <c r="T392" s="73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254</v>
      </c>
      <c r="AU392" s="18" t="s">
        <v>89</v>
      </c>
    </row>
    <row r="393" spans="1:65" s="2" customFormat="1" ht="24.2" customHeight="1">
      <c r="A393" s="35"/>
      <c r="B393" s="36"/>
      <c r="C393" s="190" t="s">
        <v>559</v>
      </c>
      <c r="D393" s="190" t="s">
        <v>248</v>
      </c>
      <c r="E393" s="191" t="s">
        <v>560</v>
      </c>
      <c r="F393" s="192" t="s">
        <v>561</v>
      </c>
      <c r="G393" s="193" t="s">
        <v>476</v>
      </c>
      <c r="H393" s="194">
        <v>0.26600000000000001</v>
      </c>
      <c r="I393" s="195"/>
      <c r="J393" s="196">
        <f>ROUND(I393*H393,2)</f>
        <v>0</v>
      </c>
      <c r="K393" s="197"/>
      <c r="L393" s="40"/>
      <c r="M393" s="198" t="s">
        <v>1</v>
      </c>
      <c r="N393" s="199" t="s">
        <v>44</v>
      </c>
      <c r="O393" s="72"/>
      <c r="P393" s="200">
        <f>O393*H393</f>
        <v>0</v>
      </c>
      <c r="Q393" s="200">
        <v>0</v>
      </c>
      <c r="R393" s="200">
        <f>Q393*H393</f>
        <v>0</v>
      </c>
      <c r="S393" s="200">
        <v>0</v>
      </c>
      <c r="T393" s="201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2" t="s">
        <v>508</v>
      </c>
      <c r="AT393" s="202" t="s">
        <v>248</v>
      </c>
      <c r="AU393" s="202" t="s">
        <v>89</v>
      </c>
      <c r="AY393" s="18" t="s">
        <v>245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18" t="s">
        <v>87</v>
      </c>
      <c r="BK393" s="203">
        <f>ROUND(I393*H393,2)</f>
        <v>0</v>
      </c>
      <c r="BL393" s="18" t="s">
        <v>508</v>
      </c>
      <c r="BM393" s="202" t="s">
        <v>562</v>
      </c>
    </row>
    <row r="394" spans="1:65" s="2" customFormat="1" ht="29.25">
      <c r="A394" s="35"/>
      <c r="B394" s="36"/>
      <c r="C394" s="37"/>
      <c r="D394" s="204" t="s">
        <v>254</v>
      </c>
      <c r="E394" s="37"/>
      <c r="F394" s="205" t="s">
        <v>563</v>
      </c>
      <c r="G394" s="37"/>
      <c r="H394" s="37"/>
      <c r="I394" s="206"/>
      <c r="J394" s="37"/>
      <c r="K394" s="37"/>
      <c r="L394" s="40"/>
      <c r="M394" s="207"/>
      <c r="N394" s="208"/>
      <c r="O394" s="72"/>
      <c r="P394" s="72"/>
      <c r="Q394" s="72"/>
      <c r="R394" s="72"/>
      <c r="S394" s="72"/>
      <c r="T394" s="73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254</v>
      </c>
      <c r="AU394" s="18" t="s">
        <v>89</v>
      </c>
    </row>
    <row r="395" spans="1:65" s="12" customFormat="1" ht="22.9" customHeight="1">
      <c r="B395" s="174"/>
      <c r="C395" s="175"/>
      <c r="D395" s="176" t="s">
        <v>78</v>
      </c>
      <c r="E395" s="188" t="s">
        <v>564</v>
      </c>
      <c r="F395" s="188" t="s">
        <v>565</v>
      </c>
      <c r="G395" s="175"/>
      <c r="H395" s="175"/>
      <c r="I395" s="178"/>
      <c r="J395" s="189">
        <f>BK395</f>
        <v>0</v>
      </c>
      <c r="K395" s="175"/>
      <c r="L395" s="180"/>
      <c r="M395" s="181"/>
      <c r="N395" s="182"/>
      <c r="O395" s="182"/>
      <c r="P395" s="183">
        <f>SUM(P396:P403)</f>
        <v>0</v>
      </c>
      <c r="Q395" s="182"/>
      <c r="R395" s="183">
        <f>SUM(R396:R403)</f>
        <v>0</v>
      </c>
      <c r="S395" s="182"/>
      <c r="T395" s="184">
        <f>SUM(T396:T403)</f>
        <v>0.30840000000000001</v>
      </c>
      <c r="AR395" s="185" t="s">
        <v>89</v>
      </c>
      <c r="AT395" s="186" t="s">
        <v>78</v>
      </c>
      <c r="AU395" s="186" t="s">
        <v>87</v>
      </c>
      <c r="AY395" s="185" t="s">
        <v>245</v>
      </c>
      <c r="BK395" s="187">
        <f>SUM(BK396:BK403)</f>
        <v>0</v>
      </c>
    </row>
    <row r="396" spans="1:65" s="2" customFormat="1" ht="33" customHeight="1">
      <c r="A396" s="35"/>
      <c r="B396" s="36"/>
      <c r="C396" s="190" t="s">
        <v>566</v>
      </c>
      <c r="D396" s="190" t="s">
        <v>248</v>
      </c>
      <c r="E396" s="191" t="s">
        <v>567</v>
      </c>
      <c r="F396" s="192" t="s">
        <v>568</v>
      </c>
      <c r="G396" s="193" t="s">
        <v>100</v>
      </c>
      <c r="H396" s="194">
        <v>31</v>
      </c>
      <c r="I396" s="195"/>
      <c r="J396" s="196">
        <f>ROUND(I396*H396,2)</f>
        <v>0</v>
      </c>
      <c r="K396" s="197"/>
      <c r="L396" s="40"/>
      <c r="M396" s="198" t="s">
        <v>1</v>
      </c>
      <c r="N396" s="199" t="s">
        <v>44</v>
      </c>
      <c r="O396" s="72"/>
      <c r="P396" s="200">
        <f>O396*H396</f>
        <v>0</v>
      </c>
      <c r="Q396" s="200">
        <v>0</v>
      </c>
      <c r="R396" s="200">
        <f>Q396*H396</f>
        <v>0</v>
      </c>
      <c r="S396" s="200">
        <v>9.4999999999999998E-3</v>
      </c>
      <c r="T396" s="201">
        <f>S396*H396</f>
        <v>0.29449999999999998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2" t="s">
        <v>508</v>
      </c>
      <c r="AT396" s="202" t="s">
        <v>248</v>
      </c>
      <c r="AU396" s="202" t="s">
        <v>89</v>
      </c>
      <c r="AY396" s="18" t="s">
        <v>245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18" t="s">
        <v>87</v>
      </c>
      <c r="BK396" s="203">
        <f>ROUND(I396*H396,2)</f>
        <v>0</v>
      </c>
      <c r="BL396" s="18" t="s">
        <v>508</v>
      </c>
      <c r="BM396" s="202" t="s">
        <v>569</v>
      </c>
    </row>
    <row r="397" spans="1:65" s="2" customFormat="1" ht="29.25">
      <c r="A397" s="35"/>
      <c r="B397" s="36"/>
      <c r="C397" s="37"/>
      <c r="D397" s="204" t="s">
        <v>254</v>
      </c>
      <c r="E397" s="37"/>
      <c r="F397" s="205" t="s">
        <v>570</v>
      </c>
      <c r="G397" s="37"/>
      <c r="H397" s="37"/>
      <c r="I397" s="206"/>
      <c r="J397" s="37"/>
      <c r="K397" s="37"/>
      <c r="L397" s="40"/>
      <c r="M397" s="207"/>
      <c r="N397" s="208"/>
      <c r="O397" s="72"/>
      <c r="P397" s="72"/>
      <c r="Q397" s="72"/>
      <c r="R397" s="72"/>
      <c r="S397" s="72"/>
      <c r="T397" s="73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254</v>
      </c>
      <c r="AU397" s="18" t="s">
        <v>89</v>
      </c>
    </row>
    <row r="398" spans="1:65" s="13" customFormat="1">
      <c r="B398" s="209"/>
      <c r="C398" s="210"/>
      <c r="D398" s="204" t="s">
        <v>255</v>
      </c>
      <c r="E398" s="211" t="s">
        <v>1</v>
      </c>
      <c r="F398" s="212" t="s">
        <v>571</v>
      </c>
      <c r="G398" s="210"/>
      <c r="H398" s="211" t="s">
        <v>1</v>
      </c>
      <c r="I398" s="213"/>
      <c r="J398" s="210"/>
      <c r="K398" s="210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255</v>
      </c>
      <c r="AU398" s="218" t="s">
        <v>89</v>
      </c>
      <c r="AV398" s="13" t="s">
        <v>87</v>
      </c>
      <c r="AW398" s="13" t="s">
        <v>35</v>
      </c>
      <c r="AX398" s="13" t="s">
        <v>79</v>
      </c>
      <c r="AY398" s="218" t="s">
        <v>245</v>
      </c>
    </row>
    <row r="399" spans="1:65" s="14" customFormat="1">
      <c r="B399" s="219"/>
      <c r="C399" s="220"/>
      <c r="D399" s="204" t="s">
        <v>255</v>
      </c>
      <c r="E399" s="221" t="s">
        <v>1</v>
      </c>
      <c r="F399" s="222" t="s">
        <v>142</v>
      </c>
      <c r="G399" s="220"/>
      <c r="H399" s="223">
        <v>31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255</v>
      </c>
      <c r="AU399" s="229" t="s">
        <v>89</v>
      </c>
      <c r="AV399" s="14" t="s">
        <v>89</v>
      </c>
      <c r="AW399" s="14" t="s">
        <v>35</v>
      </c>
      <c r="AX399" s="14" t="s">
        <v>87</v>
      </c>
      <c r="AY399" s="229" t="s">
        <v>245</v>
      </c>
    </row>
    <row r="400" spans="1:65" s="2" customFormat="1" ht="33" customHeight="1">
      <c r="A400" s="35"/>
      <c r="B400" s="36"/>
      <c r="C400" s="190" t="s">
        <v>572</v>
      </c>
      <c r="D400" s="190" t="s">
        <v>248</v>
      </c>
      <c r="E400" s="191" t="s">
        <v>573</v>
      </c>
      <c r="F400" s="192" t="s">
        <v>574</v>
      </c>
      <c r="G400" s="193" t="s">
        <v>100</v>
      </c>
      <c r="H400" s="194">
        <v>2</v>
      </c>
      <c r="I400" s="195"/>
      <c r="J400" s="196">
        <f>ROUND(I400*H400,2)</f>
        <v>0</v>
      </c>
      <c r="K400" s="197"/>
      <c r="L400" s="40"/>
      <c r="M400" s="198" t="s">
        <v>1</v>
      </c>
      <c r="N400" s="199" t="s">
        <v>44</v>
      </c>
      <c r="O400" s="72"/>
      <c r="P400" s="200">
        <f>O400*H400</f>
        <v>0</v>
      </c>
      <c r="Q400" s="200">
        <v>0</v>
      </c>
      <c r="R400" s="200">
        <f>Q400*H400</f>
        <v>0</v>
      </c>
      <c r="S400" s="200">
        <v>6.9499999999999996E-3</v>
      </c>
      <c r="T400" s="201">
        <f>S400*H400</f>
        <v>1.3899999999999999E-2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2" t="s">
        <v>508</v>
      </c>
      <c r="AT400" s="202" t="s">
        <v>248</v>
      </c>
      <c r="AU400" s="202" t="s">
        <v>89</v>
      </c>
      <c r="AY400" s="18" t="s">
        <v>245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18" t="s">
        <v>87</v>
      </c>
      <c r="BK400" s="203">
        <f>ROUND(I400*H400,2)</f>
        <v>0</v>
      </c>
      <c r="BL400" s="18" t="s">
        <v>508</v>
      </c>
      <c r="BM400" s="202" t="s">
        <v>575</v>
      </c>
    </row>
    <row r="401" spans="1:65" s="2" customFormat="1" ht="29.25">
      <c r="A401" s="35"/>
      <c r="B401" s="36"/>
      <c r="C401" s="37"/>
      <c r="D401" s="204" t="s">
        <v>254</v>
      </c>
      <c r="E401" s="37"/>
      <c r="F401" s="205" t="s">
        <v>576</v>
      </c>
      <c r="G401" s="37"/>
      <c r="H401" s="37"/>
      <c r="I401" s="206"/>
      <c r="J401" s="37"/>
      <c r="K401" s="37"/>
      <c r="L401" s="40"/>
      <c r="M401" s="207"/>
      <c r="N401" s="208"/>
      <c r="O401" s="72"/>
      <c r="P401" s="72"/>
      <c r="Q401" s="72"/>
      <c r="R401" s="72"/>
      <c r="S401" s="72"/>
      <c r="T401" s="73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254</v>
      </c>
      <c r="AU401" s="18" t="s">
        <v>89</v>
      </c>
    </row>
    <row r="402" spans="1:65" s="13" customFormat="1">
      <c r="B402" s="209"/>
      <c r="C402" s="210"/>
      <c r="D402" s="204" t="s">
        <v>255</v>
      </c>
      <c r="E402" s="211" t="s">
        <v>1</v>
      </c>
      <c r="F402" s="212" t="s">
        <v>577</v>
      </c>
      <c r="G402" s="210"/>
      <c r="H402" s="211" t="s">
        <v>1</v>
      </c>
      <c r="I402" s="213"/>
      <c r="J402" s="210"/>
      <c r="K402" s="210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255</v>
      </c>
      <c r="AU402" s="218" t="s">
        <v>89</v>
      </c>
      <c r="AV402" s="13" t="s">
        <v>87</v>
      </c>
      <c r="AW402" s="13" t="s">
        <v>35</v>
      </c>
      <c r="AX402" s="13" t="s">
        <v>79</v>
      </c>
      <c r="AY402" s="218" t="s">
        <v>245</v>
      </c>
    </row>
    <row r="403" spans="1:65" s="14" customFormat="1">
      <c r="B403" s="219"/>
      <c r="C403" s="220"/>
      <c r="D403" s="204" t="s">
        <v>255</v>
      </c>
      <c r="E403" s="221" t="s">
        <v>1</v>
      </c>
      <c r="F403" s="222" t="s">
        <v>145</v>
      </c>
      <c r="G403" s="220"/>
      <c r="H403" s="223">
        <v>2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AT403" s="229" t="s">
        <v>255</v>
      </c>
      <c r="AU403" s="229" t="s">
        <v>89</v>
      </c>
      <c r="AV403" s="14" t="s">
        <v>89</v>
      </c>
      <c r="AW403" s="14" t="s">
        <v>35</v>
      </c>
      <c r="AX403" s="14" t="s">
        <v>87</v>
      </c>
      <c r="AY403" s="229" t="s">
        <v>245</v>
      </c>
    </row>
    <row r="404" spans="1:65" s="12" customFormat="1" ht="22.9" customHeight="1">
      <c r="B404" s="174"/>
      <c r="C404" s="175"/>
      <c r="D404" s="176" t="s">
        <v>78</v>
      </c>
      <c r="E404" s="188" t="s">
        <v>578</v>
      </c>
      <c r="F404" s="188" t="s">
        <v>579</v>
      </c>
      <c r="G404" s="175"/>
      <c r="H404" s="175"/>
      <c r="I404" s="178"/>
      <c r="J404" s="189">
        <f>BK404</f>
        <v>0</v>
      </c>
      <c r="K404" s="175"/>
      <c r="L404" s="180"/>
      <c r="M404" s="181"/>
      <c r="N404" s="182"/>
      <c r="O404" s="182"/>
      <c r="P404" s="183">
        <f>SUM(P405:P421)</f>
        <v>0</v>
      </c>
      <c r="Q404" s="182"/>
      <c r="R404" s="183">
        <f>SUM(R405:R421)</f>
        <v>9.3554999999999992E-3</v>
      </c>
      <c r="S404" s="182"/>
      <c r="T404" s="184">
        <f>SUM(T405:T421)</f>
        <v>0</v>
      </c>
      <c r="AR404" s="185" t="s">
        <v>89</v>
      </c>
      <c r="AT404" s="186" t="s">
        <v>78</v>
      </c>
      <c r="AU404" s="186" t="s">
        <v>87</v>
      </c>
      <c r="AY404" s="185" t="s">
        <v>245</v>
      </c>
      <c r="BK404" s="187">
        <f>SUM(BK405:BK421)</f>
        <v>0</v>
      </c>
    </row>
    <row r="405" spans="1:65" s="2" customFormat="1" ht="21.75" customHeight="1">
      <c r="A405" s="35"/>
      <c r="B405" s="36"/>
      <c r="C405" s="190" t="s">
        <v>580</v>
      </c>
      <c r="D405" s="190" t="s">
        <v>248</v>
      </c>
      <c r="E405" s="191" t="s">
        <v>581</v>
      </c>
      <c r="F405" s="192" t="s">
        <v>582</v>
      </c>
      <c r="G405" s="193" t="s">
        <v>100</v>
      </c>
      <c r="H405" s="194">
        <v>100</v>
      </c>
      <c r="I405" s="195"/>
      <c r="J405" s="196">
        <f>ROUND(I405*H405,2)</f>
        <v>0</v>
      </c>
      <c r="K405" s="197"/>
      <c r="L405" s="40"/>
      <c r="M405" s="198" t="s">
        <v>1</v>
      </c>
      <c r="N405" s="199" t="s">
        <v>44</v>
      </c>
      <c r="O405" s="72"/>
      <c r="P405" s="200">
        <f>O405*H405</f>
        <v>0</v>
      </c>
      <c r="Q405" s="200">
        <v>0</v>
      </c>
      <c r="R405" s="200">
        <f>Q405*H405</f>
        <v>0</v>
      </c>
      <c r="S405" s="200">
        <v>0</v>
      </c>
      <c r="T405" s="201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2" t="s">
        <v>508</v>
      </c>
      <c r="AT405" s="202" t="s">
        <v>248</v>
      </c>
      <c r="AU405" s="202" t="s">
        <v>89</v>
      </c>
      <c r="AY405" s="18" t="s">
        <v>245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18" t="s">
        <v>87</v>
      </c>
      <c r="BK405" s="203">
        <f>ROUND(I405*H405,2)</f>
        <v>0</v>
      </c>
      <c r="BL405" s="18" t="s">
        <v>508</v>
      </c>
      <c r="BM405" s="202" t="s">
        <v>583</v>
      </c>
    </row>
    <row r="406" spans="1:65" s="2" customFormat="1" ht="29.25">
      <c r="A406" s="35"/>
      <c r="B406" s="36"/>
      <c r="C406" s="37"/>
      <c r="D406" s="204" t="s">
        <v>254</v>
      </c>
      <c r="E406" s="37"/>
      <c r="F406" s="205" t="s">
        <v>584</v>
      </c>
      <c r="G406" s="37"/>
      <c r="H406" s="37"/>
      <c r="I406" s="206"/>
      <c r="J406" s="37"/>
      <c r="K406" s="37"/>
      <c r="L406" s="40"/>
      <c r="M406" s="207"/>
      <c r="N406" s="208"/>
      <c r="O406" s="72"/>
      <c r="P406" s="72"/>
      <c r="Q406" s="72"/>
      <c r="R406" s="72"/>
      <c r="S406" s="72"/>
      <c r="T406" s="73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254</v>
      </c>
      <c r="AU406" s="18" t="s">
        <v>89</v>
      </c>
    </row>
    <row r="407" spans="1:65" s="13" customFormat="1">
      <c r="B407" s="209"/>
      <c r="C407" s="210"/>
      <c r="D407" s="204" t="s">
        <v>255</v>
      </c>
      <c r="E407" s="211" t="s">
        <v>1</v>
      </c>
      <c r="F407" s="212" t="s">
        <v>585</v>
      </c>
      <c r="G407" s="210"/>
      <c r="H407" s="211" t="s">
        <v>1</v>
      </c>
      <c r="I407" s="213"/>
      <c r="J407" s="210"/>
      <c r="K407" s="210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255</v>
      </c>
      <c r="AU407" s="218" t="s">
        <v>89</v>
      </c>
      <c r="AV407" s="13" t="s">
        <v>87</v>
      </c>
      <c r="AW407" s="13" t="s">
        <v>35</v>
      </c>
      <c r="AX407" s="13" t="s">
        <v>79</v>
      </c>
      <c r="AY407" s="218" t="s">
        <v>245</v>
      </c>
    </row>
    <row r="408" spans="1:65" s="14" customFormat="1">
      <c r="B408" s="219"/>
      <c r="C408" s="220"/>
      <c r="D408" s="204" t="s">
        <v>255</v>
      </c>
      <c r="E408" s="221" t="s">
        <v>1</v>
      </c>
      <c r="F408" s="222" t="s">
        <v>586</v>
      </c>
      <c r="G408" s="220"/>
      <c r="H408" s="223">
        <v>20</v>
      </c>
      <c r="I408" s="224"/>
      <c r="J408" s="220"/>
      <c r="K408" s="220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255</v>
      </c>
      <c r="AU408" s="229" t="s">
        <v>89</v>
      </c>
      <c r="AV408" s="14" t="s">
        <v>89</v>
      </c>
      <c r="AW408" s="14" t="s">
        <v>35</v>
      </c>
      <c r="AX408" s="14" t="s">
        <v>79</v>
      </c>
      <c r="AY408" s="229" t="s">
        <v>245</v>
      </c>
    </row>
    <row r="409" spans="1:65" s="13" customFormat="1">
      <c r="B409" s="209"/>
      <c r="C409" s="210"/>
      <c r="D409" s="204" t="s">
        <v>255</v>
      </c>
      <c r="E409" s="211" t="s">
        <v>1</v>
      </c>
      <c r="F409" s="212" t="s">
        <v>587</v>
      </c>
      <c r="G409" s="210"/>
      <c r="H409" s="211" t="s">
        <v>1</v>
      </c>
      <c r="I409" s="213"/>
      <c r="J409" s="210"/>
      <c r="K409" s="210"/>
      <c r="L409" s="214"/>
      <c r="M409" s="215"/>
      <c r="N409" s="216"/>
      <c r="O409" s="216"/>
      <c r="P409" s="216"/>
      <c r="Q409" s="216"/>
      <c r="R409" s="216"/>
      <c r="S409" s="216"/>
      <c r="T409" s="217"/>
      <c r="AT409" s="218" t="s">
        <v>255</v>
      </c>
      <c r="AU409" s="218" t="s">
        <v>89</v>
      </c>
      <c r="AV409" s="13" t="s">
        <v>87</v>
      </c>
      <c r="AW409" s="13" t="s">
        <v>35</v>
      </c>
      <c r="AX409" s="13" t="s">
        <v>79</v>
      </c>
      <c r="AY409" s="218" t="s">
        <v>245</v>
      </c>
    </row>
    <row r="410" spans="1:65" s="14" customFormat="1">
      <c r="B410" s="219"/>
      <c r="C410" s="220"/>
      <c r="D410" s="204" t="s">
        <v>255</v>
      </c>
      <c r="E410" s="221" t="s">
        <v>1</v>
      </c>
      <c r="F410" s="222" t="s">
        <v>588</v>
      </c>
      <c r="G410" s="220"/>
      <c r="H410" s="223">
        <v>40</v>
      </c>
      <c r="I410" s="224"/>
      <c r="J410" s="220"/>
      <c r="K410" s="220"/>
      <c r="L410" s="225"/>
      <c r="M410" s="226"/>
      <c r="N410" s="227"/>
      <c r="O410" s="227"/>
      <c r="P410" s="227"/>
      <c r="Q410" s="227"/>
      <c r="R410" s="227"/>
      <c r="S410" s="227"/>
      <c r="T410" s="228"/>
      <c r="AT410" s="229" t="s">
        <v>255</v>
      </c>
      <c r="AU410" s="229" t="s">
        <v>89</v>
      </c>
      <c r="AV410" s="14" t="s">
        <v>89</v>
      </c>
      <c r="AW410" s="14" t="s">
        <v>35</v>
      </c>
      <c r="AX410" s="14" t="s">
        <v>79</v>
      </c>
      <c r="AY410" s="229" t="s">
        <v>245</v>
      </c>
    </row>
    <row r="411" spans="1:65" s="13" customFormat="1">
      <c r="B411" s="209"/>
      <c r="C411" s="210"/>
      <c r="D411" s="204" t="s">
        <v>255</v>
      </c>
      <c r="E411" s="211" t="s">
        <v>1</v>
      </c>
      <c r="F411" s="212" t="s">
        <v>589</v>
      </c>
      <c r="G411" s="210"/>
      <c r="H411" s="211" t="s">
        <v>1</v>
      </c>
      <c r="I411" s="213"/>
      <c r="J411" s="210"/>
      <c r="K411" s="210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255</v>
      </c>
      <c r="AU411" s="218" t="s">
        <v>89</v>
      </c>
      <c r="AV411" s="13" t="s">
        <v>87</v>
      </c>
      <c r="AW411" s="13" t="s">
        <v>35</v>
      </c>
      <c r="AX411" s="13" t="s">
        <v>79</v>
      </c>
      <c r="AY411" s="218" t="s">
        <v>245</v>
      </c>
    </row>
    <row r="412" spans="1:65" s="14" customFormat="1">
      <c r="B412" s="219"/>
      <c r="C412" s="220"/>
      <c r="D412" s="204" t="s">
        <v>255</v>
      </c>
      <c r="E412" s="221" t="s">
        <v>1</v>
      </c>
      <c r="F412" s="222" t="s">
        <v>588</v>
      </c>
      <c r="G412" s="220"/>
      <c r="H412" s="223">
        <v>40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255</v>
      </c>
      <c r="AU412" s="229" t="s">
        <v>89</v>
      </c>
      <c r="AV412" s="14" t="s">
        <v>89</v>
      </c>
      <c r="AW412" s="14" t="s">
        <v>35</v>
      </c>
      <c r="AX412" s="14" t="s">
        <v>79</v>
      </c>
      <c r="AY412" s="229" t="s">
        <v>245</v>
      </c>
    </row>
    <row r="413" spans="1:65" s="15" customFormat="1">
      <c r="B413" s="241"/>
      <c r="C413" s="242"/>
      <c r="D413" s="204" t="s">
        <v>255</v>
      </c>
      <c r="E413" s="243" t="s">
        <v>1</v>
      </c>
      <c r="F413" s="244" t="s">
        <v>274</v>
      </c>
      <c r="G413" s="242"/>
      <c r="H413" s="245">
        <v>100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AT413" s="251" t="s">
        <v>255</v>
      </c>
      <c r="AU413" s="251" t="s">
        <v>89</v>
      </c>
      <c r="AV413" s="15" t="s">
        <v>252</v>
      </c>
      <c r="AW413" s="15" t="s">
        <v>35</v>
      </c>
      <c r="AX413" s="15" t="s">
        <v>87</v>
      </c>
      <c r="AY413" s="251" t="s">
        <v>245</v>
      </c>
    </row>
    <row r="414" spans="1:65" s="2" customFormat="1" ht="37.9" customHeight="1">
      <c r="A414" s="35"/>
      <c r="B414" s="36"/>
      <c r="C414" s="190" t="s">
        <v>590</v>
      </c>
      <c r="D414" s="190" t="s">
        <v>248</v>
      </c>
      <c r="E414" s="191" t="s">
        <v>591</v>
      </c>
      <c r="F414" s="192" t="s">
        <v>592</v>
      </c>
      <c r="G414" s="193" t="s">
        <v>100</v>
      </c>
      <c r="H414" s="194">
        <v>34.65</v>
      </c>
      <c r="I414" s="195"/>
      <c r="J414" s="196">
        <f>ROUND(I414*H414,2)</f>
        <v>0</v>
      </c>
      <c r="K414" s="197"/>
      <c r="L414" s="40"/>
      <c r="M414" s="198" t="s">
        <v>1</v>
      </c>
      <c r="N414" s="199" t="s">
        <v>44</v>
      </c>
      <c r="O414" s="72"/>
      <c r="P414" s="200">
        <f>O414*H414</f>
        <v>0</v>
      </c>
      <c r="Q414" s="200">
        <v>2.7E-4</v>
      </c>
      <c r="R414" s="200">
        <f>Q414*H414</f>
        <v>9.3554999999999992E-3</v>
      </c>
      <c r="S414" s="200">
        <v>0</v>
      </c>
      <c r="T414" s="201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2" t="s">
        <v>508</v>
      </c>
      <c r="AT414" s="202" t="s">
        <v>248</v>
      </c>
      <c r="AU414" s="202" t="s">
        <v>89</v>
      </c>
      <c r="AY414" s="18" t="s">
        <v>245</v>
      </c>
      <c r="BE414" s="203">
        <f>IF(N414="základní",J414,0)</f>
        <v>0</v>
      </c>
      <c r="BF414" s="203">
        <f>IF(N414="snížená",J414,0)</f>
        <v>0</v>
      </c>
      <c r="BG414" s="203">
        <f>IF(N414="zákl. přenesená",J414,0)</f>
        <v>0</v>
      </c>
      <c r="BH414" s="203">
        <f>IF(N414="sníž. přenesená",J414,0)</f>
        <v>0</v>
      </c>
      <c r="BI414" s="203">
        <f>IF(N414="nulová",J414,0)</f>
        <v>0</v>
      </c>
      <c r="BJ414" s="18" t="s">
        <v>87</v>
      </c>
      <c r="BK414" s="203">
        <f>ROUND(I414*H414,2)</f>
        <v>0</v>
      </c>
      <c r="BL414" s="18" t="s">
        <v>508</v>
      </c>
      <c r="BM414" s="202" t="s">
        <v>593</v>
      </c>
    </row>
    <row r="415" spans="1:65" s="2" customFormat="1" ht="29.25">
      <c r="A415" s="35"/>
      <c r="B415" s="36"/>
      <c r="C415" s="37"/>
      <c r="D415" s="204" t="s">
        <v>254</v>
      </c>
      <c r="E415" s="37"/>
      <c r="F415" s="205" t="s">
        <v>594</v>
      </c>
      <c r="G415" s="37"/>
      <c r="H415" s="37"/>
      <c r="I415" s="206"/>
      <c r="J415" s="37"/>
      <c r="K415" s="37"/>
      <c r="L415" s="40"/>
      <c r="M415" s="207"/>
      <c r="N415" s="208"/>
      <c r="O415" s="72"/>
      <c r="P415" s="72"/>
      <c r="Q415" s="72"/>
      <c r="R415" s="72"/>
      <c r="S415" s="72"/>
      <c r="T415" s="73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254</v>
      </c>
      <c r="AU415" s="18" t="s">
        <v>89</v>
      </c>
    </row>
    <row r="416" spans="1:65" s="13" customFormat="1">
      <c r="B416" s="209"/>
      <c r="C416" s="210"/>
      <c r="D416" s="204" t="s">
        <v>255</v>
      </c>
      <c r="E416" s="211" t="s">
        <v>1</v>
      </c>
      <c r="F416" s="212" t="s">
        <v>595</v>
      </c>
      <c r="G416" s="210"/>
      <c r="H416" s="211" t="s">
        <v>1</v>
      </c>
      <c r="I416" s="213"/>
      <c r="J416" s="210"/>
      <c r="K416" s="210"/>
      <c r="L416" s="214"/>
      <c r="M416" s="215"/>
      <c r="N416" s="216"/>
      <c r="O416" s="216"/>
      <c r="P416" s="216"/>
      <c r="Q416" s="216"/>
      <c r="R416" s="216"/>
      <c r="S416" s="216"/>
      <c r="T416" s="217"/>
      <c r="AT416" s="218" t="s">
        <v>255</v>
      </c>
      <c r="AU416" s="218" t="s">
        <v>89</v>
      </c>
      <c r="AV416" s="13" t="s">
        <v>87</v>
      </c>
      <c r="AW416" s="13" t="s">
        <v>35</v>
      </c>
      <c r="AX416" s="13" t="s">
        <v>79</v>
      </c>
      <c r="AY416" s="218" t="s">
        <v>245</v>
      </c>
    </row>
    <row r="417" spans="1:65" s="14" customFormat="1">
      <c r="B417" s="219"/>
      <c r="C417" s="220"/>
      <c r="D417" s="204" t="s">
        <v>255</v>
      </c>
      <c r="E417" s="221" t="s">
        <v>1</v>
      </c>
      <c r="F417" s="222" t="s">
        <v>596</v>
      </c>
      <c r="G417" s="220"/>
      <c r="H417" s="223">
        <v>32.549999999999997</v>
      </c>
      <c r="I417" s="224"/>
      <c r="J417" s="220"/>
      <c r="K417" s="220"/>
      <c r="L417" s="225"/>
      <c r="M417" s="226"/>
      <c r="N417" s="227"/>
      <c r="O417" s="227"/>
      <c r="P417" s="227"/>
      <c r="Q417" s="227"/>
      <c r="R417" s="227"/>
      <c r="S417" s="227"/>
      <c r="T417" s="228"/>
      <c r="AT417" s="229" t="s">
        <v>255</v>
      </c>
      <c r="AU417" s="229" t="s">
        <v>89</v>
      </c>
      <c r="AV417" s="14" t="s">
        <v>89</v>
      </c>
      <c r="AW417" s="14" t="s">
        <v>35</v>
      </c>
      <c r="AX417" s="14" t="s">
        <v>79</v>
      </c>
      <c r="AY417" s="229" t="s">
        <v>245</v>
      </c>
    </row>
    <row r="418" spans="1:65" s="14" customFormat="1">
      <c r="B418" s="219"/>
      <c r="C418" s="220"/>
      <c r="D418" s="204" t="s">
        <v>255</v>
      </c>
      <c r="E418" s="221" t="s">
        <v>1</v>
      </c>
      <c r="F418" s="222" t="s">
        <v>597</v>
      </c>
      <c r="G418" s="220"/>
      <c r="H418" s="223">
        <v>2.1</v>
      </c>
      <c r="I418" s="224"/>
      <c r="J418" s="220"/>
      <c r="K418" s="220"/>
      <c r="L418" s="225"/>
      <c r="M418" s="226"/>
      <c r="N418" s="227"/>
      <c r="O418" s="227"/>
      <c r="P418" s="227"/>
      <c r="Q418" s="227"/>
      <c r="R418" s="227"/>
      <c r="S418" s="227"/>
      <c r="T418" s="228"/>
      <c r="AT418" s="229" t="s">
        <v>255</v>
      </c>
      <c r="AU418" s="229" t="s">
        <v>89</v>
      </c>
      <c r="AV418" s="14" t="s">
        <v>89</v>
      </c>
      <c r="AW418" s="14" t="s">
        <v>35</v>
      </c>
      <c r="AX418" s="14" t="s">
        <v>79</v>
      </c>
      <c r="AY418" s="229" t="s">
        <v>245</v>
      </c>
    </row>
    <row r="419" spans="1:65" s="15" customFormat="1">
      <c r="B419" s="241"/>
      <c r="C419" s="242"/>
      <c r="D419" s="204" t="s">
        <v>255</v>
      </c>
      <c r="E419" s="243" t="s">
        <v>1</v>
      </c>
      <c r="F419" s="244" t="s">
        <v>274</v>
      </c>
      <c r="G419" s="242"/>
      <c r="H419" s="245">
        <v>34.65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AT419" s="251" t="s">
        <v>255</v>
      </c>
      <c r="AU419" s="251" t="s">
        <v>89</v>
      </c>
      <c r="AV419" s="15" t="s">
        <v>252</v>
      </c>
      <c r="AW419" s="15" t="s">
        <v>35</v>
      </c>
      <c r="AX419" s="15" t="s">
        <v>87</v>
      </c>
      <c r="AY419" s="251" t="s">
        <v>245</v>
      </c>
    </row>
    <row r="420" spans="1:65" s="2" customFormat="1" ht="24.2" customHeight="1">
      <c r="A420" s="35"/>
      <c r="B420" s="36"/>
      <c r="C420" s="190" t="s">
        <v>598</v>
      </c>
      <c r="D420" s="190" t="s">
        <v>248</v>
      </c>
      <c r="E420" s="191" t="s">
        <v>599</v>
      </c>
      <c r="F420" s="192" t="s">
        <v>600</v>
      </c>
      <c r="G420" s="193" t="s">
        <v>601</v>
      </c>
      <c r="H420" s="252"/>
      <c r="I420" s="195"/>
      <c r="J420" s="196">
        <f>ROUND(I420*H420,2)</f>
        <v>0</v>
      </c>
      <c r="K420" s="197"/>
      <c r="L420" s="40"/>
      <c r="M420" s="198" t="s">
        <v>1</v>
      </c>
      <c r="N420" s="199" t="s">
        <v>44</v>
      </c>
      <c r="O420" s="72"/>
      <c r="P420" s="200">
        <f>O420*H420</f>
        <v>0</v>
      </c>
      <c r="Q420" s="200">
        <v>0</v>
      </c>
      <c r="R420" s="200">
        <f>Q420*H420</f>
        <v>0</v>
      </c>
      <c r="S420" s="200">
        <v>0</v>
      </c>
      <c r="T420" s="201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2" t="s">
        <v>508</v>
      </c>
      <c r="AT420" s="202" t="s">
        <v>248</v>
      </c>
      <c r="AU420" s="202" t="s">
        <v>89</v>
      </c>
      <c r="AY420" s="18" t="s">
        <v>245</v>
      </c>
      <c r="BE420" s="203">
        <f>IF(N420="základní",J420,0)</f>
        <v>0</v>
      </c>
      <c r="BF420" s="203">
        <f>IF(N420="snížená",J420,0)</f>
        <v>0</v>
      </c>
      <c r="BG420" s="203">
        <f>IF(N420="zákl. přenesená",J420,0)</f>
        <v>0</v>
      </c>
      <c r="BH420" s="203">
        <f>IF(N420="sníž. přenesená",J420,0)</f>
        <v>0</v>
      </c>
      <c r="BI420" s="203">
        <f>IF(N420="nulová",J420,0)</f>
        <v>0</v>
      </c>
      <c r="BJ420" s="18" t="s">
        <v>87</v>
      </c>
      <c r="BK420" s="203">
        <f>ROUND(I420*H420,2)</f>
        <v>0</v>
      </c>
      <c r="BL420" s="18" t="s">
        <v>508</v>
      </c>
      <c r="BM420" s="202" t="s">
        <v>602</v>
      </c>
    </row>
    <row r="421" spans="1:65" s="2" customFormat="1" ht="29.25">
      <c r="A421" s="35"/>
      <c r="B421" s="36"/>
      <c r="C421" s="37"/>
      <c r="D421" s="204" t="s">
        <v>254</v>
      </c>
      <c r="E421" s="37"/>
      <c r="F421" s="205" t="s">
        <v>603</v>
      </c>
      <c r="G421" s="37"/>
      <c r="H421" s="37"/>
      <c r="I421" s="206"/>
      <c r="J421" s="37"/>
      <c r="K421" s="37"/>
      <c r="L421" s="40"/>
      <c r="M421" s="207"/>
      <c r="N421" s="208"/>
      <c r="O421" s="72"/>
      <c r="P421" s="72"/>
      <c r="Q421" s="72"/>
      <c r="R421" s="72"/>
      <c r="S421" s="72"/>
      <c r="T421" s="73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254</v>
      </c>
      <c r="AU421" s="18" t="s">
        <v>89</v>
      </c>
    </row>
    <row r="422" spans="1:65" s="12" customFormat="1" ht="22.9" customHeight="1">
      <c r="B422" s="174"/>
      <c r="C422" s="175"/>
      <c r="D422" s="176" t="s">
        <v>78</v>
      </c>
      <c r="E422" s="188" t="s">
        <v>604</v>
      </c>
      <c r="F422" s="188" t="s">
        <v>605</v>
      </c>
      <c r="G422" s="175"/>
      <c r="H422" s="175"/>
      <c r="I422" s="178"/>
      <c r="J422" s="189">
        <f>BK422</f>
        <v>0</v>
      </c>
      <c r="K422" s="175"/>
      <c r="L422" s="180"/>
      <c r="M422" s="181"/>
      <c r="N422" s="182"/>
      <c r="O422" s="182"/>
      <c r="P422" s="183">
        <f>SUM(P423:P442)</f>
        <v>0</v>
      </c>
      <c r="Q422" s="182"/>
      <c r="R422" s="183">
        <f>SUM(R423:R442)</f>
        <v>2.7027200000000001E-2</v>
      </c>
      <c r="S422" s="182"/>
      <c r="T422" s="184">
        <f>SUM(T423:T442)</f>
        <v>0.31225599999999998</v>
      </c>
      <c r="AR422" s="185" t="s">
        <v>89</v>
      </c>
      <c r="AT422" s="186" t="s">
        <v>78</v>
      </c>
      <c r="AU422" s="186" t="s">
        <v>87</v>
      </c>
      <c r="AY422" s="185" t="s">
        <v>245</v>
      </c>
      <c r="BK422" s="187">
        <f>SUM(BK423:BK442)</f>
        <v>0</v>
      </c>
    </row>
    <row r="423" spans="1:65" s="2" customFormat="1" ht="16.5" customHeight="1">
      <c r="A423" s="35"/>
      <c r="B423" s="36"/>
      <c r="C423" s="190" t="s">
        <v>606</v>
      </c>
      <c r="D423" s="190" t="s">
        <v>248</v>
      </c>
      <c r="E423" s="191" t="s">
        <v>607</v>
      </c>
      <c r="F423" s="192" t="s">
        <v>608</v>
      </c>
      <c r="G423" s="193" t="s">
        <v>95</v>
      </c>
      <c r="H423" s="194">
        <v>13.12</v>
      </c>
      <c r="I423" s="195"/>
      <c r="J423" s="196">
        <f>ROUND(I423*H423,2)</f>
        <v>0</v>
      </c>
      <c r="K423" s="197"/>
      <c r="L423" s="40"/>
      <c r="M423" s="198" t="s">
        <v>1</v>
      </c>
      <c r="N423" s="199" t="s">
        <v>44</v>
      </c>
      <c r="O423" s="72"/>
      <c r="P423" s="200">
        <f>O423*H423</f>
        <v>0</v>
      </c>
      <c r="Q423" s="200">
        <v>0</v>
      </c>
      <c r="R423" s="200">
        <f>Q423*H423</f>
        <v>0</v>
      </c>
      <c r="S423" s="200">
        <v>2.3800000000000002E-2</v>
      </c>
      <c r="T423" s="201">
        <f>S423*H423</f>
        <v>0.31225599999999998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2" t="s">
        <v>508</v>
      </c>
      <c r="AT423" s="202" t="s">
        <v>248</v>
      </c>
      <c r="AU423" s="202" t="s">
        <v>89</v>
      </c>
      <c r="AY423" s="18" t="s">
        <v>245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18" t="s">
        <v>87</v>
      </c>
      <c r="BK423" s="203">
        <f>ROUND(I423*H423,2)</f>
        <v>0</v>
      </c>
      <c r="BL423" s="18" t="s">
        <v>508</v>
      </c>
      <c r="BM423" s="202" t="s">
        <v>609</v>
      </c>
    </row>
    <row r="424" spans="1:65" s="2" customFormat="1">
      <c r="A424" s="35"/>
      <c r="B424" s="36"/>
      <c r="C424" s="37"/>
      <c r="D424" s="204" t="s">
        <v>254</v>
      </c>
      <c r="E424" s="37"/>
      <c r="F424" s="205" t="s">
        <v>610</v>
      </c>
      <c r="G424" s="37"/>
      <c r="H424" s="37"/>
      <c r="I424" s="206"/>
      <c r="J424" s="37"/>
      <c r="K424" s="37"/>
      <c r="L424" s="40"/>
      <c r="M424" s="207"/>
      <c r="N424" s="208"/>
      <c r="O424" s="72"/>
      <c r="P424" s="72"/>
      <c r="Q424" s="72"/>
      <c r="R424" s="72"/>
      <c r="S424" s="72"/>
      <c r="T424" s="73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254</v>
      </c>
      <c r="AU424" s="18" t="s">
        <v>89</v>
      </c>
    </row>
    <row r="425" spans="1:65" s="13" customFormat="1">
      <c r="B425" s="209"/>
      <c r="C425" s="210"/>
      <c r="D425" s="204" t="s">
        <v>255</v>
      </c>
      <c r="E425" s="211" t="s">
        <v>1</v>
      </c>
      <c r="F425" s="212" t="s">
        <v>611</v>
      </c>
      <c r="G425" s="210"/>
      <c r="H425" s="211" t="s">
        <v>1</v>
      </c>
      <c r="I425" s="213"/>
      <c r="J425" s="210"/>
      <c r="K425" s="210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255</v>
      </c>
      <c r="AU425" s="218" t="s">
        <v>89</v>
      </c>
      <c r="AV425" s="13" t="s">
        <v>87</v>
      </c>
      <c r="AW425" s="13" t="s">
        <v>35</v>
      </c>
      <c r="AX425" s="13" t="s">
        <v>79</v>
      </c>
      <c r="AY425" s="218" t="s">
        <v>245</v>
      </c>
    </row>
    <row r="426" spans="1:65" s="14" customFormat="1">
      <c r="B426" s="219"/>
      <c r="C426" s="220"/>
      <c r="D426" s="204" t="s">
        <v>255</v>
      </c>
      <c r="E426" s="221" t="s">
        <v>1</v>
      </c>
      <c r="F426" s="222" t="s">
        <v>612</v>
      </c>
      <c r="G426" s="220"/>
      <c r="H426" s="223">
        <v>0.72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255</v>
      </c>
      <c r="AU426" s="229" t="s">
        <v>89</v>
      </c>
      <c r="AV426" s="14" t="s">
        <v>89</v>
      </c>
      <c r="AW426" s="14" t="s">
        <v>35</v>
      </c>
      <c r="AX426" s="14" t="s">
        <v>79</v>
      </c>
      <c r="AY426" s="229" t="s">
        <v>245</v>
      </c>
    </row>
    <row r="427" spans="1:65" s="13" customFormat="1">
      <c r="B427" s="209"/>
      <c r="C427" s="210"/>
      <c r="D427" s="204" t="s">
        <v>255</v>
      </c>
      <c r="E427" s="211" t="s">
        <v>1</v>
      </c>
      <c r="F427" s="212" t="s">
        <v>613</v>
      </c>
      <c r="G427" s="210"/>
      <c r="H427" s="211" t="s">
        <v>1</v>
      </c>
      <c r="I427" s="213"/>
      <c r="J427" s="210"/>
      <c r="K427" s="210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255</v>
      </c>
      <c r="AU427" s="218" t="s">
        <v>89</v>
      </c>
      <c r="AV427" s="13" t="s">
        <v>87</v>
      </c>
      <c r="AW427" s="13" t="s">
        <v>35</v>
      </c>
      <c r="AX427" s="13" t="s">
        <v>79</v>
      </c>
      <c r="AY427" s="218" t="s">
        <v>245</v>
      </c>
    </row>
    <row r="428" spans="1:65" s="14" customFormat="1">
      <c r="B428" s="219"/>
      <c r="C428" s="220"/>
      <c r="D428" s="204" t="s">
        <v>255</v>
      </c>
      <c r="E428" s="221" t="s">
        <v>1</v>
      </c>
      <c r="F428" s="222" t="s">
        <v>614</v>
      </c>
      <c r="G428" s="220"/>
      <c r="H428" s="223">
        <v>3.4</v>
      </c>
      <c r="I428" s="224"/>
      <c r="J428" s="220"/>
      <c r="K428" s="220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255</v>
      </c>
      <c r="AU428" s="229" t="s">
        <v>89</v>
      </c>
      <c r="AV428" s="14" t="s">
        <v>89</v>
      </c>
      <c r="AW428" s="14" t="s">
        <v>35</v>
      </c>
      <c r="AX428" s="14" t="s">
        <v>79</v>
      </c>
      <c r="AY428" s="229" t="s">
        <v>245</v>
      </c>
    </row>
    <row r="429" spans="1:65" s="13" customFormat="1">
      <c r="B429" s="209"/>
      <c r="C429" s="210"/>
      <c r="D429" s="204" t="s">
        <v>255</v>
      </c>
      <c r="E429" s="211" t="s">
        <v>1</v>
      </c>
      <c r="F429" s="212" t="s">
        <v>615</v>
      </c>
      <c r="G429" s="210"/>
      <c r="H429" s="211" t="s">
        <v>1</v>
      </c>
      <c r="I429" s="213"/>
      <c r="J429" s="210"/>
      <c r="K429" s="210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255</v>
      </c>
      <c r="AU429" s="218" t="s">
        <v>89</v>
      </c>
      <c r="AV429" s="13" t="s">
        <v>87</v>
      </c>
      <c r="AW429" s="13" t="s">
        <v>35</v>
      </c>
      <c r="AX429" s="13" t="s">
        <v>79</v>
      </c>
      <c r="AY429" s="218" t="s">
        <v>245</v>
      </c>
    </row>
    <row r="430" spans="1:65" s="14" customFormat="1">
      <c r="B430" s="219"/>
      <c r="C430" s="220"/>
      <c r="D430" s="204" t="s">
        <v>255</v>
      </c>
      <c r="E430" s="221" t="s">
        <v>1</v>
      </c>
      <c r="F430" s="222" t="s">
        <v>616</v>
      </c>
      <c r="G430" s="220"/>
      <c r="H430" s="223">
        <v>9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255</v>
      </c>
      <c r="AU430" s="229" t="s">
        <v>89</v>
      </c>
      <c r="AV430" s="14" t="s">
        <v>89</v>
      </c>
      <c r="AW430" s="14" t="s">
        <v>35</v>
      </c>
      <c r="AX430" s="14" t="s">
        <v>79</v>
      </c>
      <c r="AY430" s="229" t="s">
        <v>245</v>
      </c>
    </row>
    <row r="431" spans="1:65" s="15" customFormat="1">
      <c r="B431" s="241"/>
      <c r="C431" s="242"/>
      <c r="D431" s="204" t="s">
        <v>255</v>
      </c>
      <c r="E431" s="243" t="s">
        <v>1</v>
      </c>
      <c r="F431" s="244" t="s">
        <v>274</v>
      </c>
      <c r="G431" s="242"/>
      <c r="H431" s="245">
        <v>13.12</v>
      </c>
      <c r="I431" s="246"/>
      <c r="J431" s="242"/>
      <c r="K431" s="242"/>
      <c r="L431" s="247"/>
      <c r="M431" s="248"/>
      <c r="N431" s="249"/>
      <c r="O431" s="249"/>
      <c r="P431" s="249"/>
      <c r="Q431" s="249"/>
      <c r="R431" s="249"/>
      <c r="S431" s="249"/>
      <c r="T431" s="250"/>
      <c r="AT431" s="251" t="s">
        <v>255</v>
      </c>
      <c r="AU431" s="251" t="s">
        <v>89</v>
      </c>
      <c r="AV431" s="15" t="s">
        <v>252</v>
      </c>
      <c r="AW431" s="15" t="s">
        <v>35</v>
      </c>
      <c r="AX431" s="15" t="s">
        <v>87</v>
      </c>
      <c r="AY431" s="251" t="s">
        <v>245</v>
      </c>
    </row>
    <row r="432" spans="1:65" s="2" customFormat="1" ht="16.5" customHeight="1">
      <c r="A432" s="35"/>
      <c r="B432" s="36"/>
      <c r="C432" s="190" t="s">
        <v>617</v>
      </c>
      <c r="D432" s="190" t="s">
        <v>248</v>
      </c>
      <c r="E432" s="191" t="s">
        <v>618</v>
      </c>
      <c r="F432" s="192" t="s">
        <v>619</v>
      </c>
      <c r="G432" s="193" t="s">
        <v>95</v>
      </c>
      <c r="H432" s="194">
        <v>13.12</v>
      </c>
      <c r="I432" s="195"/>
      <c r="J432" s="196">
        <f>ROUND(I432*H432,2)</f>
        <v>0</v>
      </c>
      <c r="K432" s="197"/>
      <c r="L432" s="40"/>
      <c r="M432" s="198" t="s">
        <v>1</v>
      </c>
      <c r="N432" s="199" t="s">
        <v>44</v>
      </c>
      <c r="O432" s="72"/>
      <c r="P432" s="200">
        <f>O432*H432</f>
        <v>0</v>
      </c>
      <c r="Q432" s="200">
        <v>2.0600000000000002E-3</v>
      </c>
      <c r="R432" s="200">
        <f>Q432*H432</f>
        <v>2.7027200000000001E-2</v>
      </c>
      <c r="S432" s="200">
        <v>0</v>
      </c>
      <c r="T432" s="201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2" t="s">
        <v>508</v>
      </c>
      <c r="AT432" s="202" t="s">
        <v>248</v>
      </c>
      <c r="AU432" s="202" t="s">
        <v>89</v>
      </c>
      <c r="AY432" s="18" t="s">
        <v>245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18" t="s">
        <v>87</v>
      </c>
      <c r="BK432" s="203">
        <f>ROUND(I432*H432,2)</f>
        <v>0</v>
      </c>
      <c r="BL432" s="18" t="s">
        <v>508</v>
      </c>
      <c r="BM432" s="202" t="s">
        <v>620</v>
      </c>
    </row>
    <row r="433" spans="1:65" s="2" customFormat="1">
      <c r="A433" s="35"/>
      <c r="B433" s="36"/>
      <c r="C433" s="37"/>
      <c r="D433" s="204" t="s">
        <v>254</v>
      </c>
      <c r="E433" s="37"/>
      <c r="F433" s="205" t="s">
        <v>621</v>
      </c>
      <c r="G433" s="37"/>
      <c r="H433" s="37"/>
      <c r="I433" s="206"/>
      <c r="J433" s="37"/>
      <c r="K433" s="37"/>
      <c r="L433" s="40"/>
      <c r="M433" s="207"/>
      <c r="N433" s="208"/>
      <c r="O433" s="72"/>
      <c r="P433" s="72"/>
      <c r="Q433" s="72"/>
      <c r="R433" s="72"/>
      <c r="S433" s="72"/>
      <c r="T433" s="73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254</v>
      </c>
      <c r="AU433" s="18" t="s">
        <v>89</v>
      </c>
    </row>
    <row r="434" spans="1:65" s="13" customFormat="1">
      <c r="B434" s="209"/>
      <c r="C434" s="210"/>
      <c r="D434" s="204" t="s">
        <v>255</v>
      </c>
      <c r="E434" s="211" t="s">
        <v>1</v>
      </c>
      <c r="F434" s="212" t="s">
        <v>585</v>
      </c>
      <c r="G434" s="210"/>
      <c r="H434" s="211" t="s">
        <v>1</v>
      </c>
      <c r="I434" s="213"/>
      <c r="J434" s="210"/>
      <c r="K434" s="210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255</v>
      </c>
      <c r="AU434" s="218" t="s">
        <v>89</v>
      </c>
      <c r="AV434" s="13" t="s">
        <v>87</v>
      </c>
      <c r="AW434" s="13" t="s">
        <v>35</v>
      </c>
      <c r="AX434" s="13" t="s">
        <v>79</v>
      </c>
      <c r="AY434" s="218" t="s">
        <v>245</v>
      </c>
    </row>
    <row r="435" spans="1:65" s="14" customFormat="1">
      <c r="B435" s="219"/>
      <c r="C435" s="220"/>
      <c r="D435" s="204" t="s">
        <v>255</v>
      </c>
      <c r="E435" s="221" t="s">
        <v>1</v>
      </c>
      <c r="F435" s="222" t="s">
        <v>612</v>
      </c>
      <c r="G435" s="220"/>
      <c r="H435" s="223">
        <v>0.72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255</v>
      </c>
      <c r="AU435" s="229" t="s">
        <v>89</v>
      </c>
      <c r="AV435" s="14" t="s">
        <v>89</v>
      </c>
      <c r="AW435" s="14" t="s">
        <v>35</v>
      </c>
      <c r="AX435" s="14" t="s">
        <v>79</v>
      </c>
      <c r="AY435" s="229" t="s">
        <v>245</v>
      </c>
    </row>
    <row r="436" spans="1:65" s="13" customFormat="1">
      <c r="B436" s="209"/>
      <c r="C436" s="210"/>
      <c r="D436" s="204" t="s">
        <v>255</v>
      </c>
      <c r="E436" s="211" t="s">
        <v>1</v>
      </c>
      <c r="F436" s="212" t="s">
        <v>587</v>
      </c>
      <c r="G436" s="210"/>
      <c r="H436" s="211" t="s">
        <v>1</v>
      </c>
      <c r="I436" s="213"/>
      <c r="J436" s="210"/>
      <c r="K436" s="210"/>
      <c r="L436" s="214"/>
      <c r="M436" s="215"/>
      <c r="N436" s="216"/>
      <c r="O436" s="216"/>
      <c r="P436" s="216"/>
      <c r="Q436" s="216"/>
      <c r="R436" s="216"/>
      <c r="S436" s="216"/>
      <c r="T436" s="217"/>
      <c r="AT436" s="218" t="s">
        <v>255</v>
      </c>
      <c r="AU436" s="218" t="s">
        <v>89</v>
      </c>
      <c r="AV436" s="13" t="s">
        <v>87</v>
      </c>
      <c r="AW436" s="13" t="s">
        <v>35</v>
      </c>
      <c r="AX436" s="13" t="s">
        <v>79</v>
      </c>
      <c r="AY436" s="218" t="s">
        <v>245</v>
      </c>
    </row>
    <row r="437" spans="1:65" s="14" customFormat="1">
      <c r="B437" s="219"/>
      <c r="C437" s="220"/>
      <c r="D437" s="204" t="s">
        <v>255</v>
      </c>
      <c r="E437" s="221" t="s">
        <v>1</v>
      </c>
      <c r="F437" s="222" t="s">
        <v>614</v>
      </c>
      <c r="G437" s="220"/>
      <c r="H437" s="223">
        <v>3.4</v>
      </c>
      <c r="I437" s="224"/>
      <c r="J437" s="220"/>
      <c r="K437" s="220"/>
      <c r="L437" s="225"/>
      <c r="M437" s="226"/>
      <c r="N437" s="227"/>
      <c r="O437" s="227"/>
      <c r="P437" s="227"/>
      <c r="Q437" s="227"/>
      <c r="R437" s="227"/>
      <c r="S437" s="227"/>
      <c r="T437" s="228"/>
      <c r="AT437" s="229" t="s">
        <v>255</v>
      </c>
      <c r="AU437" s="229" t="s">
        <v>89</v>
      </c>
      <c r="AV437" s="14" t="s">
        <v>89</v>
      </c>
      <c r="AW437" s="14" t="s">
        <v>35</v>
      </c>
      <c r="AX437" s="14" t="s">
        <v>79</v>
      </c>
      <c r="AY437" s="229" t="s">
        <v>245</v>
      </c>
    </row>
    <row r="438" spans="1:65" s="13" customFormat="1">
      <c r="B438" s="209"/>
      <c r="C438" s="210"/>
      <c r="D438" s="204" t="s">
        <v>255</v>
      </c>
      <c r="E438" s="211" t="s">
        <v>1</v>
      </c>
      <c r="F438" s="212" t="s">
        <v>589</v>
      </c>
      <c r="G438" s="210"/>
      <c r="H438" s="211" t="s">
        <v>1</v>
      </c>
      <c r="I438" s="213"/>
      <c r="J438" s="210"/>
      <c r="K438" s="210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255</v>
      </c>
      <c r="AU438" s="218" t="s">
        <v>89</v>
      </c>
      <c r="AV438" s="13" t="s">
        <v>87</v>
      </c>
      <c r="AW438" s="13" t="s">
        <v>35</v>
      </c>
      <c r="AX438" s="13" t="s">
        <v>79</v>
      </c>
      <c r="AY438" s="218" t="s">
        <v>245</v>
      </c>
    </row>
    <row r="439" spans="1:65" s="14" customFormat="1">
      <c r="B439" s="219"/>
      <c r="C439" s="220"/>
      <c r="D439" s="204" t="s">
        <v>255</v>
      </c>
      <c r="E439" s="221" t="s">
        <v>1</v>
      </c>
      <c r="F439" s="222" t="s">
        <v>616</v>
      </c>
      <c r="G439" s="220"/>
      <c r="H439" s="223">
        <v>9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255</v>
      </c>
      <c r="AU439" s="229" t="s">
        <v>89</v>
      </c>
      <c r="AV439" s="14" t="s">
        <v>89</v>
      </c>
      <c r="AW439" s="14" t="s">
        <v>35</v>
      </c>
      <c r="AX439" s="14" t="s">
        <v>79</v>
      </c>
      <c r="AY439" s="229" t="s">
        <v>245</v>
      </c>
    </row>
    <row r="440" spans="1:65" s="15" customFormat="1">
      <c r="B440" s="241"/>
      <c r="C440" s="242"/>
      <c r="D440" s="204" t="s">
        <v>255</v>
      </c>
      <c r="E440" s="243" t="s">
        <v>1</v>
      </c>
      <c r="F440" s="244" t="s">
        <v>274</v>
      </c>
      <c r="G440" s="242"/>
      <c r="H440" s="245">
        <v>13.12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AT440" s="251" t="s">
        <v>255</v>
      </c>
      <c r="AU440" s="251" t="s">
        <v>89</v>
      </c>
      <c r="AV440" s="15" t="s">
        <v>252</v>
      </c>
      <c r="AW440" s="15" t="s">
        <v>35</v>
      </c>
      <c r="AX440" s="15" t="s">
        <v>87</v>
      </c>
      <c r="AY440" s="251" t="s">
        <v>245</v>
      </c>
    </row>
    <row r="441" spans="1:65" s="2" customFormat="1" ht="24.2" customHeight="1">
      <c r="A441" s="35"/>
      <c r="B441" s="36"/>
      <c r="C441" s="190" t="s">
        <v>622</v>
      </c>
      <c r="D441" s="190" t="s">
        <v>248</v>
      </c>
      <c r="E441" s="191" t="s">
        <v>623</v>
      </c>
      <c r="F441" s="192" t="s">
        <v>624</v>
      </c>
      <c r="G441" s="193" t="s">
        <v>601</v>
      </c>
      <c r="H441" s="252"/>
      <c r="I441" s="195"/>
      <c r="J441" s="196">
        <f>ROUND(I441*H441,2)</f>
        <v>0</v>
      </c>
      <c r="K441" s="197"/>
      <c r="L441" s="40"/>
      <c r="M441" s="198" t="s">
        <v>1</v>
      </c>
      <c r="N441" s="199" t="s">
        <v>44</v>
      </c>
      <c r="O441" s="72"/>
      <c r="P441" s="200">
        <f>O441*H441</f>
        <v>0</v>
      </c>
      <c r="Q441" s="200">
        <v>0</v>
      </c>
      <c r="R441" s="200">
        <f>Q441*H441</f>
        <v>0</v>
      </c>
      <c r="S441" s="200">
        <v>0</v>
      </c>
      <c r="T441" s="201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2" t="s">
        <v>508</v>
      </c>
      <c r="AT441" s="202" t="s">
        <v>248</v>
      </c>
      <c r="AU441" s="202" t="s">
        <v>89</v>
      </c>
      <c r="AY441" s="18" t="s">
        <v>245</v>
      </c>
      <c r="BE441" s="203">
        <f>IF(N441="základní",J441,0)</f>
        <v>0</v>
      </c>
      <c r="BF441" s="203">
        <f>IF(N441="snížená",J441,0)</f>
        <v>0</v>
      </c>
      <c r="BG441" s="203">
        <f>IF(N441="zákl. přenesená",J441,0)</f>
        <v>0</v>
      </c>
      <c r="BH441" s="203">
        <f>IF(N441="sníž. přenesená",J441,0)</f>
        <v>0</v>
      </c>
      <c r="BI441" s="203">
        <f>IF(N441="nulová",J441,0)</f>
        <v>0</v>
      </c>
      <c r="BJ441" s="18" t="s">
        <v>87</v>
      </c>
      <c r="BK441" s="203">
        <f>ROUND(I441*H441,2)</f>
        <v>0</v>
      </c>
      <c r="BL441" s="18" t="s">
        <v>508</v>
      </c>
      <c r="BM441" s="202" t="s">
        <v>625</v>
      </c>
    </row>
    <row r="442" spans="1:65" s="2" customFormat="1" ht="29.25">
      <c r="A442" s="35"/>
      <c r="B442" s="36"/>
      <c r="C442" s="37"/>
      <c r="D442" s="204" t="s">
        <v>254</v>
      </c>
      <c r="E442" s="37"/>
      <c r="F442" s="205" t="s">
        <v>626</v>
      </c>
      <c r="G442" s="37"/>
      <c r="H442" s="37"/>
      <c r="I442" s="206"/>
      <c r="J442" s="37"/>
      <c r="K442" s="37"/>
      <c r="L442" s="40"/>
      <c r="M442" s="207"/>
      <c r="N442" s="208"/>
      <c r="O442" s="72"/>
      <c r="P442" s="72"/>
      <c r="Q442" s="72"/>
      <c r="R442" s="72"/>
      <c r="S442" s="72"/>
      <c r="T442" s="73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254</v>
      </c>
      <c r="AU442" s="18" t="s">
        <v>89</v>
      </c>
    </row>
    <row r="443" spans="1:65" s="12" customFormat="1" ht="22.9" customHeight="1">
      <c r="B443" s="174"/>
      <c r="C443" s="175"/>
      <c r="D443" s="176" t="s">
        <v>78</v>
      </c>
      <c r="E443" s="188" t="s">
        <v>627</v>
      </c>
      <c r="F443" s="188" t="s">
        <v>628</v>
      </c>
      <c r="G443" s="175"/>
      <c r="H443" s="175"/>
      <c r="I443" s="178"/>
      <c r="J443" s="189">
        <f>BK443</f>
        <v>0</v>
      </c>
      <c r="K443" s="175"/>
      <c r="L443" s="180"/>
      <c r="M443" s="181"/>
      <c r="N443" s="182"/>
      <c r="O443" s="182"/>
      <c r="P443" s="183">
        <f>SUM(P444:P451)</f>
        <v>0</v>
      </c>
      <c r="Q443" s="182"/>
      <c r="R443" s="183">
        <f>SUM(R444:R451)</f>
        <v>0</v>
      </c>
      <c r="S443" s="182"/>
      <c r="T443" s="184">
        <f>SUM(T444:T451)</f>
        <v>0</v>
      </c>
      <c r="AR443" s="185" t="s">
        <v>89</v>
      </c>
      <c r="AT443" s="186" t="s">
        <v>78</v>
      </c>
      <c r="AU443" s="186" t="s">
        <v>87</v>
      </c>
      <c r="AY443" s="185" t="s">
        <v>245</v>
      </c>
      <c r="BK443" s="187">
        <f>SUM(BK444:BK451)</f>
        <v>0</v>
      </c>
    </row>
    <row r="444" spans="1:65" s="2" customFormat="1" ht="37.9" customHeight="1">
      <c r="A444" s="35"/>
      <c r="B444" s="36"/>
      <c r="C444" s="190" t="s">
        <v>629</v>
      </c>
      <c r="D444" s="190" t="s">
        <v>248</v>
      </c>
      <c r="E444" s="191" t="s">
        <v>630</v>
      </c>
      <c r="F444" s="192" t="s">
        <v>631</v>
      </c>
      <c r="G444" s="193" t="s">
        <v>251</v>
      </c>
      <c r="H444" s="194">
        <v>3</v>
      </c>
      <c r="I444" s="195"/>
      <c r="J444" s="196">
        <f>ROUND(I444*H444,2)</f>
        <v>0</v>
      </c>
      <c r="K444" s="197"/>
      <c r="L444" s="40"/>
      <c r="M444" s="198" t="s">
        <v>1</v>
      </c>
      <c r="N444" s="199" t="s">
        <v>44</v>
      </c>
      <c r="O444" s="72"/>
      <c r="P444" s="200">
        <f>O444*H444</f>
        <v>0</v>
      </c>
      <c r="Q444" s="200">
        <v>0</v>
      </c>
      <c r="R444" s="200">
        <f>Q444*H444</f>
        <v>0</v>
      </c>
      <c r="S444" s="200">
        <v>0</v>
      </c>
      <c r="T444" s="201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2" t="s">
        <v>508</v>
      </c>
      <c r="AT444" s="202" t="s">
        <v>248</v>
      </c>
      <c r="AU444" s="202" t="s">
        <v>89</v>
      </c>
      <c r="AY444" s="18" t="s">
        <v>245</v>
      </c>
      <c r="BE444" s="203">
        <f>IF(N444="základní",J444,0)</f>
        <v>0</v>
      </c>
      <c r="BF444" s="203">
        <f>IF(N444="snížená",J444,0)</f>
        <v>0</v>
      </c>
      <c r="BG444" s="203">
        <f>IF(N444="zákl. přenesená",J444,0)</f>
        <v>0</v>
      </c>
      <c r="BH444" s="203">
        <f>IF(N444="sníž. přenesená",J444,0)</f>
        <v>0</v>
      </c>
      <c r="BI444" s="203">
        <f>IF(N444="nulová",J444,0)</f>
        <v>0</v>
      </c>
      <c r="BJ444" s="18" t="s">
        <v>87</v>
      </c>
      <c r="BK444" s="203">
        <f>ROUND(I444*H444,2)</f>
        <v>0</v>
      </c>
      <c r="BL444" s="18" t="s">
        <v>508</v>
      </c>
      <c r="BM444" s="202" t="s">
        <v>632</v>
      </c>
    </row>
    <row r="445" spans="1:65" s="2" customFormat="1" ht="29.25">
      <c r="A445" s="35"/>
      <c r="B445" s="36"/>
      <c r="C445" s="37"/>
      <c r="D445" s="204" t="s">
        <v>254</v>
      </c>
      <c r="E445" s="37"/>
      <c r="F445" s="205" t="s">
        <v>633</v>
      </c>
      <c r="G445" s="37"/>
      <c r="H445" s="37"/>
      <c r="I445" s="206"/>
      <c r="J445" s="37"/>
      <c r="K445" s="37"/>
      <c r="L445" s="40"/>
      <c r="M445" s="207"/>
      <c r="N445" s="208"/>
      <c r="O445" s="72"/>
      <c r="P445" s="72"/>
      <c r="Q445" s="72"/>
      <c r="R445" s="72"/>
      <c r="S445" s="72"/>
      <c r="T445" s="73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254</v>
      </c>
      <c r="AU445" s="18" t="s">
        <v>89</v>
      </c>
    </row>
    <row r="446" spans="1:65" s="13" customFormat="1">
      <c r="B446" s="209"/>
      <c r="C446" s="210"/>
      <c r="D446" s="204" t="s">
        <v>255</v>
      </c>
      <c r="E446" s="211" t="s">
        <v>1</v>
      </c>
      <c r="F446" s="212" t="s">
        <v>634</v>
      </c>
      <c r="G446" s="210"/>
      <c r="H446" s="211" t="s">
        <v>1</v>
      </c>
      <c r="I446" s="213"/>
      <c r="J446" s="210"/>
      <c r="K446" s="210"/>
      <c r="L446" s="214"/>
      <c r="M446" s="215"/>
      <c r="N446" s="216"/>
      <c r="O446" s="216"/>
      <c r="P446" s="216"/>
      <c r="Q446" s="216"/>
      <c r="R446" s="216"/>
      <c r="S446" s="216"/>
      <c r="T446" s="217"/>
      <c r="AT446" s="218" t="s">
        <v>255</v>
      </c>
      <c r="AU446" s="218" t="s">
        <v>89</v>
      </c>
      <c r="AV446" s="13" t="s">
        <v>87</v>
      </c>
      <c r="AW446" s="13" t="s">
        <v>35</v>
      </c>
      <c r="AX446" s="13" t="s">
        <v>79</v>
      </c>
      <c r="AY446" s="218" t="s">
        <v>245</v>
      </c>
    </row>
    <row r="447" spans="1:65" s="14" customFormat="1">
      <c r="B447" s="219"/>
      <c r="C447" s="220"/>
      <c r="D447" s="204" t="s">
        <v>255</v>
      </c>
      <c r="E447" s="221" t="s">
        <v>1</v>
      </c>
      <c r="F447" s="222" t="s">
        <v>97</v>
      </c>
      <c r="G447" s="220"/>
      <c r="H447" s="223">
        <v>3</v>
      </c>
      <c r="I447" s="224"/>
      <c r="J447" s="220"/>
      <c r="K447" s="220"/>
      <c r="L447" s="225"/>
      <c r="M447" s="226"/>
      <c r="N447" s="227"/>
      <c r="O447" s="227"/>
      <c r="P447" s="227"/>
      <c r="Q447" s="227"/>
      <c r="R447" s="227"/>
      <c r="S447" s="227"/>
      <c r="T447" s="228"/>
      <c r="AT447" s="229" t="s">
        <v>255</v>
      </c>
      <c r="AU447" s="229" t="s">
        <v>89</v>
      </c>
      <c r="AV447" s="14" t="s">
        <v>89</v>
      </c>
      <c r="AW447" s="14" t="s">
        <v>35</v>
      </c>
      <c r="AX447" s="14" t="s">
        <v>87</v>
      </c>
      <c r="AY447" s="229" t="s">
        <v>245</v>
      </c>
    </row>
    <row r="448" spans="1:65" s="2" customFormat="1" ht="37.9" customHeight="1">
      <c r="A448" s="35"/>
      <c r="B448" s="36"/>
      <c r="C448" s="190" t="s">
        <v>635</v>
      </c>
      <c r="D448" s="190" t="s">
        <v>248</v>
      </c>
      <c r="E448" s="191" t="s">
        <v>636</v>
      </c>
      <c r="F448" s="192" t="s">
        <v>637</v>
      </c>
      <c r="G448" s="193" t="s">
        <v>251</v>
      </c>
      <c r="H448" s="194">
        <v>3</v>
      </c>
      <c r="I448" s="195"/>
      <c r="J448" s="196">
        <f>ROUND(I448*H448,2)</f>
        <v>0</v>
      </c>
      <c r="K448" s="197"/>
      <c r="L448" s="40"/>
      <c r="M448" s="198" t="s">
        <v>1</v>
      </c>
      <c r="N448" s="199" t="s">
        <v>44</v>
      </c>
      <c r="O448" s="72"/>
      <c r="P448" s="200">
        <f>O448*H448</f>
        <v>0</v>
      </c>
      <c r="Q448" s="200">
        <v>0</v>
      </c>
      <c r="R448" s="200">
        <f>Q448*H448</f>
        <v>0</v>
      </c>
      <c r="S448" s="200">
        <v>0</v>
      </c>
      <c r="T448" s="201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2" t="s">
        <v>508</v>
      </c>
      <c r="AT448" s="202" t="s">
        <v>248</v>
      </c>
      <c r="AU448" s="202" t="s">
        <v>89</v>
      </c>
      <c r="AY448" s="18" t="s">
        <v>245</v>
      </c>
      <c r="BE448" s="203">
        <f>IF(N448="základní",J448,0)</f>
        <v>0</v>
      </c>
      <c r="BF448" s="203">
        <f>IF(N448="snížená",J448,0)</f>
        <v>0</v>
      </c>
      <c r="BG448" s="203">
        <f>IF(N448="zákl. přenesená",J448,0)</f>
        <v>0</v>
      </c>
      <c r="BH448" s="203">
        <f>IF(N448="sníž. přenesená",J448,0)</f>
        <v>0</v>
      </c>
      <c r="BI448" s="203">
        <f>IF(N448="nulová",J448,0)</f>
        <v>0</v>
      </c>
      <c r="BJ448" s="18" t="s">
        <v>87</v>
      </c>
      <c r="BK448" s="203">
        <f>ROUND(I448*H448,2)</f>
        <v>0</v>
      </c>
      <c r="BL448" s="18" t="s">
        <v>508</v>
      </c>
      <c r="BM448" s="202" t="s">
        <v>638</v>
      </c>
    </row>
    <row r="449" spans="1:65" s="2" customFormat="1" ht="19.5">
      <c r="A449" s="35"/>
      <c r="B449" s="36"/>
      <c r="C449" s="37"/>
      <c r="D449" s="204" t="s">
        <v>254</v>
      </c>
      <c r="E449" s="37"/>
      <c r="F449" s="205" t="s">
        <v>639</v>
      </c>
      <c r="G449" s="37"/>
      <c r="H449" s="37"/>
      <c r="I449" s="206"/>
      <c r="J449" s="37"/>
      <c r="K449" s="37"/>
      <c r="L449" s="40"/>
      <c r="M449" s="207"/>
      <c r="N449" s="208"/>
      <c r="O449" s="72"/>
      <c r="P449" s="72"/>
      <c r="Q449" s="72"/>
      <c r="R449" s="72"/>
      <c r="S449" s="72"/>
      <c r="T449" s="73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254</v>
      </c>
      <c r="AU449" s="18" t="s">
        <v>89</v>
      </c>
    </row>
    <row r="450" spans="1:65" s="13" customFormat="1">
      <c r="B450" s="209"/>
      <c r="C450" s="210"/>
      <c r="D450" s="204" t="s">
        <v>255</v>
      </c>
      <c r="E450" s="211" t="s">
        <v>1</v>
      </c>
      <c r="F450" s="212" t="s">
        <v>634</v>
      </c>
      <c r="G450" s="210"/>
      <c r="H450" s="211" t="s">
        <v>1</v>
      </c>
      <c r="I450" s="213"/>
      <c r="J450" s="210"/>
      <c r="K450" s="210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255</v>
      </c>
      <c r="AU450" s="218" t="s">
        <v>89</v>
      </c>
      <c r="AV450" s="13" t="s">
        <v>87</v>
      </c>
      <c r="AW450" s="13" t="s">
        <v>35</v>
      </c>
      <c r="AX450" s="13" t="s">
        <v>79</v>
      </c>
      <c r="AY450" s="218" t="s">
        <v>245</v>
      </c>
    </row>
    <row r="451" spans="1:65" s="14" customFormat="1">
      <c r="B451" s="219"/>
      <c r="C451" s="220"/>
      <c r="D451" s="204" t="s">
        <v>255</v>
      </c>
      <c r="E451" s="221" t="s">
        <v>1</v>
      </c>
      <c r="F451" s="222" t="s">
        <v>97</v>
      </c>
      <c r="G451" s="220"/>
      <c r="H451" s="223">
        <v>3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255</v>
      </c>
      <c r="AU451" s="229" t="s">
        <v>89</v>
      </c>
      <c r="AV451" s="14" t="s">
        <v>89</v>
      </c>
      <c r="AW451" s="14" t="s">
        <v>35</v>
      </c>
      <c r="AX451" s="14" t="s">
        <v>87</v>
      </c>
      <c r="AY451" s="229" t="s">
        <v>245</v>
      </c>
    </row>
    <row r="452" spans="1:65" s="12" customFormat="1" ht="22.9" customHeight="1">
      <c r="B452" s="174"/>
      <c r="C452" s="175"/>
      <c r="D452" s="176" t="s">
        <v>78</v>
      </c>
      <c r="E452" s="188" t="s">
        <v>640</v>
      </c>
      <c r="F452" s="188" t="s">
        <v>641</v>
      </c>
      <c r="G452" s="175"/>
      <c r="H452" s="175"/>
      <c r="I452" s="178"/>
      <c r="J452" s="189">
        <f>BK452</f>
        <v>0</v>
      </c>
      <c r="K452" s="175"/>
      <c r="L452" s="180"/>
      <c r="M452" s="181"/>
      <c r="N452" s="182"/>
      <c r="O452" s="182"/>
      <c r="P452" s="183">
        <f>SUM(P453:P479)</f>
        <v>0</v>
      </c>
      <c r="Q452" s="182"/>
      <c r="R452" s="183">
        <f>SUM(R453:R479)</f>
        <v>1.072E-2</v>
      </c>
      <c r="S452" s="182"/>
      <c r="T452" s="184">
        <f>SUM(T453:T479)</f>
        <v>0</v>
      </c>
      <c r="AR452" s="185" t="s">
        <v>89</v>
      </c>
      <c r="AT452" s="186" t="s">
        <v>78</v>
      </c>
      <c r="AU452" s="186" t="s">
        <v>87</v>
      </c>
      <c r="AY452" s="185" t="s">
        <v>245</v>
      </c>
      <c r="BK452" s="187">
        <f>SUM(BK453:BK479)</f>
        <v>0</v>
      </c>
    </row>
    <row r="453" spans="1:65" s="2" customFormat="1" ht="16.5" customHeight="1">
      <c r="A453" s="35"/>
      <c r="B453" s="36"/>
      <c r="C453" s="190" t="s">
        <v>642</v>
      </c>
      <c r="D453" s="190" t="s">
        <v>248</v>
      </c>
      <c r="E453" s="191" t="s">
        <v>643</v>
      </c>
      <c r="F453" s="192" t="s">
        <v>644</v>
      </c>
      <c r="G453" s="193" t="s">
        <v>251</v>
      </c>
      <c r="H453" s="194">
        <v>4</v>
      </c>
      <c r="I453" s="195"/>
      <c r="J453" s="196">
        <f>ROUND(I453*H453,2)</f>
        <v>0</v>
      </c>
      <c r="K453" s="197"/>
      <c r="L453" s="40"/>
      <c r="M453" s="198" t="s">
        <v>1</v>
      </c>
      <c r="N453" s="199" t="s">
        <v>44</v>
      </c>
      <c r="O453" s="72"/>
      <c r="P453" s="200">
        <f>O453*H453</f>
        <v>0</v>
      </c>
      <c r="Q453" s="200">
        <v>0</v>
      </c>
      <c r="R453" s="200">
        <f>Q453*H453</f>
        <v>0</v>
      </c>
      <c r="S453" s="200">
        <v>0</v>
      </c>
      <c r="T453" s="201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2" t="s">
        <v>508</v>
      </c>
      <c r="AT453" s="202" t="s">
        <v>248</v>
      </c>
      <c r="AU453" s="202" t="s">
        <v>89</v>
      </c>
      <c r="AY453" s="18" t="s">
        <v>245</v>
      </c>
      <c r="BE453" s="203">
        <f>IF(N453="základní",J453,0)</f>
        <v>0</v>
      </c>
      <c r="BF453" s="203">
        <f>IF(N453="snížená",J453,0)</f>
        <v>0</v>
      </c>
      <c r="BG453" s="203">
        <f>IF(N453="zákl. přenesená",J453,0)</f>
        <v>0</v>
      </c>
      <c r="BH453" s="203">
        <f>IF(N453="sníž. přenesená",J453,0)</f>
        <v>0</v>
      </c>
      <c r="BI453" s="203">
        <f>IF(N453="nulová",J453,0)</f>
        <v>0</v>
      </c>
      <c r="BJ453" s="18" t="s">
        <v>87</v>
      </c>
      <c r="BK453" s="203">
        <f>ROUND(I453*H453,2)</f>
        <v>0</v>
      </c>
      <c r="BL453" s="18" t="s">
        <v>508</v>
      </c>
      <c r="BM453" s="202" t="s">
        <v>645</v>
      </c>
    </row>
    <row r="454" spans="1:65" s="2" customFormat="1" ht="19.5">
      <c r="A454" s="35"/>
      <c r="B454" s="36"/>
      <c r="C454" s="37"/>
      <c r="D454" s="204" t="s">
        <v>254</v>
      </c>
      <c r="E454" s="37"/>
      <c r="F454" s="205" t="s">
        <v>646</v>
      </c>
      <c r="G454" s="37"/>
      <c r="H454" s="37"/>
      <c r="I454" s="206"/>
      <c r="J454" s="37"/>
      <c r="K454" s="37"/>
      <c r="L454" s="40"/>
      <c r="M454" s="207"/>
      <c r="N454" s="208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254</v>
      </c>
      <c r="AU454" s="18" t="s">
        <v>89</v>
      </c>
    </row>
    <row r="455" spans="1:65" s="13" customFormat="1">
      <c r="B455" s="209"/>
      <c r="C455" s="210"/>
      <c r="D455" s="204" t="s">
        <v>255</v>
      </c>
      <c r="E455" s="211" t="s">
        <v>1</v>
      </c>
      <c r="F455" s="212" t="s">
        <v>647</v>
      </c>
      <c r="G455" s="210"/>
      <c r="H455" s="211" t="s">
        <v>1</v>
      </c>
      <c r="I455" s="213"/>
      <c r="J455" s="210"/>
      <c r="K455" s="210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255</v>
      </c>
      <c r="AU455" s="218" t="s">
        <v>89</v>
      </c>
      <c r="AV455" s="13" t="s">
        <v>87</v>
      </c>
      <c r="AW455" s="13" t="s">
        <v>35</v>
      </c>
      <c r="AX455" s="13" t="s">
        <v>79</v>
      </c>
      <c r="AY455" s="218" t="s">
        <v>245</v>
      </c>
    </row>
    <row r="456" spans="1:65" s="14" customFormat="1">
      <c r="B456" s="219"/>
      <c r="C456" s="220"/>
      <c r="D456" s="204" t="s">
        <v>255</v>
      </c>
      <c r="E456" s="221" t="s">
        <v>1</v>
      </c>
      <c r="F456" s="222" t="s">
        <v>89</v>
      </c>
      <c r="G456" s="220"/>
      <c r="H456" s="223">
        <v>2</v>
      </c>
      <c r="I456" s="224"/>
      <c r="J456" s="220"/>
      <c r="K456" s="220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255</v>
      </c>
      <c r="AU456" s="229" t="s">
        <v>89</v>
      </c>
      <c r="AV456" s="14" t="s">
        <v>89</v>
      </c>
      <c r="AW456" s="14" t="s">
        <v>35</v>
      </c>
      <c r="AX456" s="14" t="s">
        <v>79</v>
      </c>
      <c r="AY456" s="229" t="s">
        <v>245</v>
      </c>
    </row>
    <row r="457" spans="1:65" s="13" customFormat="1">
      <c r="B457" s="209"/>
      <c r="C457" s="210"/>
      <c r="D457" s="204" t="s">
        <v>255</v>
      </c>
      <c r="E457" s="211" t="s">
        <v>1</v>
      </c>
      <c r="F457" s="212" t="s">
        <v>648</v>
      </c>
      <c r="G457" s="210"/>
      <c r="H457" s="211" t="s">
        <v>1</v>
      </c>
      <c r="I457" s="213"/>
      <c r="J457" s="210"/>
      <c r="K457" s="210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255</v>
      </c>
      <c r="AU457" s="218" t="s">
        <v>89</v>
      </c>
      <c r="AV457" s="13" t="s">
        <v>87</v>
      </c>
      <c r="AW457" s="13" t="s">
        <v>35</v>
      </c>
      <c r="AX457" s="13" t="s">
        <v>79</v>
      </c>
      <c r="AY457" s="218" t="s">
        <v>245</v>
      </c>
    </row>
    <row r="458" spans="1:65" s="14" customFormat="1">
      <c r="B458" s="219"/>
      <c r="C458" s="220"/>
      <c r="D458" s="204" t="s">
        <v>255</v>
      </c>
      <c r="E458" s="221" t="s">
        <v>1</v>
      </c>
      <c r="F458" s="222" t="s">
        <v>89</v>
      </c>
      <c r="G458" s="220"/>
      <c r="H458" s="223">
        <v>2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255</v>
      </c>
      <c r="AU458" s="229" t="s">
        <v>89</v>
      </c>
      <c r="AV458" s="14" t="s">
        <v>89</v>
      </c>
      <c r="AW458" s="14" t="s">
        <v>35</v>
      </c>
      <c r="AX458" s="14" t="s">
        <v>79</v>
      </c>
      <c r="AY458" s="229" t="s">
        <v>245</v>
      </c>
    </row>
    <row r="459" spans="1:65" s="15" customFormat="1">
      <c r="B459" s="241"/>
      <c r="C459" s="242"/>
      <c r="D459" s="204" t="s">
        <v>255</v>
      </c>
      <c r="E459" s="243" t="s">
        <v>1</v>
      </c>
      <c r="F459" s="244" t="s">
        <v>274</v>
      </c>
      <c r="G459" s="242"/>
      <c r="H459" s="245">
        <v>4</v>
      </c>
      <c r="I459" s="246"/>
      <c r="J459" s="242"/>
      <c r="K459" s="242"/>
      <c r="L459" s="247"/>
      <c r="M459" s="248"/>
      <c r="N459" s="249"/>
      <c r="O459" s="249"/>
      <c r="P459" s="249"/>
      <c r="Q459" s="249"/>
      <c r="R459" s="249"/>
      <c r="S459" s="249"/>
      <c r="T459" s="250"/>
      <c r="AT459" s="251" t="s">
        <v>255</v>
      </c>
      <c r="AU459" s="251" t="s">
        <v>89</v>
      </c>
      <c r="AV459" s="15" t="s">
        <v>252</v>
      </c>
      <c r="AW459" s="15" t="s">
        <v>35</v>
      </c>
      <c r="AX459" s="15" t="s">
        <v>87</v>
      </c>
      <c r="AY459" s="251" t="s">
        <v>245</v>
      </c>
    </row>
    <row r="460" spans="1:65" s="2" customFormat="1" ht="16.5" customHeight="1">
      <c r="A460" s="35"/>
      <c r="B460" s="36"/>
      <c r="C460" s="230" t="s">
        <v>649</v>
      </c>
      <c r="D460" s="230" t="s">
        <v>258</v>
      </c>
      <c r="E460" s="231" t="s">
        <v>650</v>
      </c>
      <c r="F460" s="232" t="s">
        <v>651</v>
      </c>
      <c r="G460" s="233" t="s">
        <v>251</v>
      </c>
      <c r="H460" s="234">
        <v>4</v>
      </c>
      <c r="I460" s="235"/>
      <c r="J460" s="236">
        <f>ROUND(I460*H460,2)</f>
        <v>0</v>
      </c>
      <c r="K460" s="237"/>
      <c r="L460" s="238"/>
      <c r="M460" s="239" t="s">
        <v>1</v>
      </c>
      <c r="N460" s="240" t="s">
        <v>44</v>
      </c>
      <c r="O460" s="72"/>
      <c r="P460" s="200">
        <f>O460*H460</f>
        <v>0</v>
      </c>
      <c r="Q460" s="200">
        <v>1.2600000000000001E-3</v>
      </c>
      <c r="R460" s="200">
        <f>Q460*H460</f>
        <v>5.0400000000000002E-3</v>
      </c>
      <c r="S460" s="200">
        <v>0</v>
      </c>
      <c r="T460" s="201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2" t="s">
        <v>473</v>
      </c>
      <c r="AT460" s="202" t="s">
        <v>258</v>
      </c>
      <c r="AU460" s="202" t="s">
        <v>89</v>
      </c>
      <c r="AY460" s="18" t="s">
        <v>245</v>
      </c>
      <c r="BE460" s="203">
        <f>IF(N460="základní",J460,0)</f>
        <v>0</v>
      </c>
      <c r="BF460" s="203">
        <f>IF(N460="snížená",J460,0)</f>
        <v>0</v>
      </c>
      <c r="BG460" s="203">
        <f>IF(N460="zákl. přenesená",J460,0)</f>
        <v>0</v>
      </c>
      <c r="BH460" s="203">
        <f>IF(N460="sníž. přenesená",J460,0)</f>
        <v>0</v>
      </c>
      <c r="BI460" s="203">
        <f>IF(N460="nulová",J460,0)</f>
        <v>0</v>
      </c>
      <c r="BJ460" s="18" t="s">
        <v>87</v>
      </c>
      <c r="BK460" s="203">
        <f>ROUND(I460*H460,2)</f>
        <v>0</v>
      </c>
      <c r="BL460" s="18" t="s">
        <v>508</v>
      </c>
      <c r="BM460" s="202" t="s">
        <v>652</v>
      </c>
    </row>
    <row r="461" spans="1:65" s="2" customFormat="1">
      <c r="A461" s="35"/>
      <c r="B461" s="36"/>
      <c r="C461" s="37"/>
      <c r="D461" s="204" t="s">
        <v>254</v>
      </c>
      <c r="E461" s="37"/>
      <c r="F461" s="205" t="s">
        <v>651</v>
      </c>
      <c r="G461" s="37"/>
      <c r="H461" s="37"/>
      <c r="I461" s="206"/>
      <c r="J461" s="37"/>
      <c r="K461" s="37"/>
      <c r="L461" s="40"/>
      <c r="M461" s="207"/>
      <c r="N461" s="208"/>
      <c r="O461" s="72"/>
      <c r="P461" s="72"/>
      <c r="Q461" s="72"/>
      <c r="R461" s="72"/>
      <c r="S461" s="72"/>
      <c r="T461" s="73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254</v>
      </c>
      <c r="AU461" s="18" t="s">
        <v>89</v>
      </c>
    </row>
    <row r="462" spans="1:65" s="2" customFormat="1" ht="24.2" customHeight="1">
      <c r="A462" s="35"/>
      <c r="B462" s="36"/>
      <c r="C462" s="190" t="s">
        <v>653</v>
      </c>
      <c r="D462" s="190" t="s">
        <v>248</v>
      </c>
      <c r="E462" s="191" t="s">
        <v>654</v>
      </c>
      <c r="F462" s="192" t="s">
        <v>655</v>
      </c>
      <c r="G462" s="193" t="s">
        <v>251</v>
      </c>
      <c r="H462" s="194">
        <v>16</v>
      </c>
      <c r="I462" s="195"/>
      <c r="J462" s="196">
        <f>ROUND(I462*H462,2)</f>
        <v>0</v>
      </c>
      <c r="K462" s="197"/>
      <c r="L462" s="40"/>
      <c r="M462" s="198" t="s">
        <v>1</v>
      </c>
      <c r="N462" s="199" t="s">
        <v>44</v>
      </c>
      <c r="O462" s="72"/>
      <c r="P462" s="200">
        <f>O462*H462</f>
        <v>0</v>
      </c>
      <c r="Q462" s="200">
        <v>0</v>
      </c>
      <c r="R462" s="200">
        <f>Q462*H462</f>
        <v>0</v>
      </c>
      <c r="S462" s="200">
        <v>0</v>
      </c>
      <c r="T462" s="201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2" t="s">
        <v>508</v>
      </c>
      <c r="AT462" s="202" t="s">
        <v>248</v>
      </c>
      <c r="AU462" s="202" t="s">
        <v>89</v>
      </c>
      <c r="AY462" s="18" t="s">
        <v>245</v>
      </c>
      <c r="BE462" s="203">
        <f>IF(N462="základní",J462,0)</f>
        <v>0</v>
      </c>
      <c r="BF462" s="203">
        <f>IF(N462="snížená",J462,0)</f>
        <v>0</v>
      </c>
      <c r="BG462" s="203">
        <f>IF(N462="zákl. přenesená",J462,0)</f>
        <v>0</v>
      </c>
      <c r="BH462" s="203">
        <f>IF(N462="sníž. přenesená",J462,0)</f>
        <v>0</v>
      </c>
      <c r="BI462" s="203">
        <f>IF(N462="nulová",J462,0)</f>
        <v>0</v>
      </c>
      <c r="BJ462" s="18" t="s">
        <v>87</v>
      </c>
      <c r="BK462" s="203">
        <f>ROUND(I462*H462,2)</f>
        <v>0</v>
      </c>
      <c r="BL462" s="18" t="s">
        <v>508</v>
      </c>
      <c r="BM462" s="202" t="s">
        <v>656</v>
      </c>
    </row>
    <row r="463" spans="1:65" s="2" customFormat="1" ht="19.5">
      <c r="A463" s="35"/>
      <c r="B463" s="36"/>
      <c r="C463" s="37"/>
      <c r="D463" s="204" t="s">
        <v>254</v>
      </c>
      <c r="E463" s="37"/>
      <c r="F463" s="205" t="s">
        <v>657</v>
      </c>
      <c r="G463" s="37"/>
      <c r="H463" s="37"/>
      <c r="I463" s="206"/>
      <c r="J463" s="37"/>
      <c r="K463" s="37"/>
      <c r="L463" s="40"/>
      <c r="M463" s="207"/>
      <c r="N463" s="208"/>
      <c r="O463" s="72"/>
      <c r="P463" s="72"/>
      <c r="Q463" s="72"/>
      <c r="R463" s="72"/>
      <c r="S463" s="72"/>
      <c r="T463" s="73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254</v>
      </c>
      <c r="AU463" s="18" t="s">
        <v>89</v>
      </c>
    </row>
    <row r="464" spans="1:65" s="13" customFormat="1">
      <c r="B464" s="209"/>
      <c r="C464" s="210"/>
      <c r="D464" s="204" t="s">
        <v>255</v>
      </c>
      <c r="E464" s="211" t="s">
        <v>1</v>
      </c>
      <c r="F464" s="212" t="s">
        <v>658</v>
      </c>
      <c r="G464" s="210"/>
      <c r="H464" s="211" t="s">
        <v>1</v>
      </c>
      <c r="I464" s="213"/>
      <c r="J464" s="210"/>
      <c r="K464" s="210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255</v>
      </c>
      <c r="AU464" s="218" t="s">
        <v>89</v>
      </c>
      <c r="AV464" s="13" t="s">
        <v>87</v>
      </c>
      <c r="AW464" s="13" t="s">
        <v>35</v>
      </c>
      <c r="AX464" s="13" t="s">
        <v>79</v>
      </c>
      <c r="AY464" s="218" t="s">
        <v>245</v>
      </c>
    </row>
    <row r="465" spans="1:65" s="13" customFormat="1">
      <c r="B465" s="209"/>
      <c r="C465" s="210"/>
      <c r="D465" s="204" t="s">
        <v>255</v>
      </c>
      <c r="E465" s="211" t="s">
        <v>1</v>
      </c>
      <c r="F465" s="212" t="s">
        <v>659</v>
      </c>
      <c r="G465" s="210"/>
      <c r="H465" s="211" t="s">
        <v>1</v>
      </c>
      <c r="I465" s="213"/>
      <c r="J465" s="210"/>
      <c r="K465" s="210"/>
      <c r="L465" s="214"/>
      <c r="M465" s="215"/>
      <c r="N465" s="216"/>
      <c r="O465" s="216"/>
      <c r="P465" s="216"/>
      <c r="Q465" s="216"/>
      <c r="R465" s="216"/>
      <c r="S465" s="216"/>
      <c r="T465" s="217"/>
      <c r="AT465" s="218" t="s">
        <v>255</v>
      </c>
      <c r="AU465" s="218" t="s">
        <v>89</v>
      </c>
      <c r="AV465" s="13" t="s">
        <v>87</v>
      </c>
      <c r="AW465" s="13" t="s">
        <v>35</v>
      </c>
      <c r="AX465" s="13" t="s">
        <v>79</v>
      </c>
      <c r="AY465" s="218" t="s">
        <v>245</v>
      </c>
    </row>
    <row r="466" spans="1:65" s="14" customFormat="1">
      <c r="B466" s="219"/>
      <c r="C466" s="220"/>
      <c r="D466" s="204" t="s">
        <v>255</v>
      </c>
      <c r="E466" s="221" t="s">
        <v>1</v>
      </c>
      <c r="F466" s="222" t="s">
        <v>261</v>
      </c>
      <c r="G466" s="220"/>
      <c r="H466" s="223">
        <v>8</v>
      </c>
      <c r="I466" s="224"/>
      <c r="J466" s="220"/>
      <c r="K466" s="220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255</v>
      </c>
      <c r="AU466" s="229" t="s">
        <v>89</v>
      </c>
      <c r="AV466" s="14" t="s">
        <v>89</v>
      </c>
      <c r="AW466" s="14" t="s">
        <v>35</v>
      </c>
      <c r="AX466" s="14" t="s">
        <v>79</v>
      </c>
      <c r="AY466" s="229" t="s">
        <v>245</v>
      </c>
    </row>
    <row r="467" spans="1:65" s="13" customFormat="1">
      <c r="B467" s="209"/>
      <c r="C467" s="210"/>
      <c r="D467" s="204" t="s">
        <v>255</v>
      </c>
      <c r="E467" s="211" t="s">
        <v>1</v>
      </c>
      <c r="F467" s="212" t="s">
        <v>660</v>
      </c>
      <c r="G467" s="210"/>
      <c r="H467" s="211" t="s">
        <v>1</v>
      </c>
      <c r="I467" s="213"/>
      <c r="J467" s="210"/>
      <c r="K467" s="210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255</v>
      </c>
      <c r="AU467" s="218" t="s">
        <v>89</v>
      </c>
      <c r="AV467" s="13" t="s">
        <v>87</v>
      </c>
      <c r="AW467" s="13" t="s">
        <v>35</v>
      </c>
      <c r="AX467" s="13" t="s">
        <v>79</v>
      </c>
      <c r="AY467" s="218" t="s">
        <v>245</v>
      </c>
    </row>
    <row r="468" spans="1:65" s="14" customFormat="1">
      <c r="B468" s="219"/>
      <c r="C468" s="220"/>
      <c r="D468" s="204" t="s">
        <v>255</v>
      </c>
      <c r="E468" s="221" t="s">
        <v>1</v>
      </c>
      <c r="F468" s="222" t="s">
        <v>261</v>
      </c>
      <c r="G468" s="220"/>
      <c r="H468" s="223">
        <v>8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255</v>
      </c>
      <c r="AU468" s="229" t="s">
        <v>89</v>
      </c>
      <c r="AV468" s="14" t="s">
        <v>89</v>
      </c>
      <c r="AW468" s="14" t="s">
        <v>35</v>
      </c>
      <c r="AX468" s="14" t="s">
        <v>79</v>
      </c>
      <c r="AY468" s="229" t="s">
        <v>245</v>
      </c>
    </row>
    <row r="469" spans="1:65" s="15" customFormat="1">
      <c r="B469" s="241"/>
      <c r="C469" s="242"/>
      <c r="D469" s="204" t="s">
        <v>255</v>
      </c>
      <c r="E469" s="243" t="s">
        <v>1</v>
      </c>
      <c r="F469" s="244" t="s">
        <v>274</v>
      </c>
      <c r="G469" s="242"/>
      <c r="H469" s="245">
        <v>16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AT469" s="251" t="s">
        <v>255</v>
      </c>
      <c r="AU469" s="251" t="s">
        <v>89</v>
      </c>
      <c r="AV469" s="15" t="s">
        <v>252</v>
      </c>
      <c r="AW469" s="15" t="s">
        <v>35</v>
      </c>
      <c r="AX469" s="15" t="s">
        <v>87</v>
      </c>
      <c r="AY469" s="251" t="s">
        <v>245</v>
      </c>
    </row>
    <row r="470" spans="1:65" s="2" customFormat="1" ht="16.5" customHeight="1">
      <c r="A470" s="35"/>
      <c r="B470" s="36"/>
      <c r="C470" s="230" t="s">
        <v>661</v>
      </c>
      <c r="D470" s="230" t="s">
        <v>258</v>
      </c>
      <c r="E470" s="231" t="s">
        <v>662</v>
      </c>
      <c r="F470" s="232" t="s">
        <v>663</v>
      </c>
      <c r="G470" s="233" t="s">
        <v>251</v>
      </c>
      <c r="H470" s="234">
        <v>16</v>
      </c>
      <c r="I470" s="235"/>
      <c r="J470" s="236">
        <f>ROUND(I470*H470,2)</f>
        <v>0</v>
      </c>
      <c r="K470" s="237"/>
      <c r="L470" s="238"/>
      <c r="M470" s="239" t="s">
        <v>1</v>
      </c>
      <c r="N470" s="240" t="s">
        <v>44</v>
      </c>
      <c r="O470" s="72"/>
      <c r="P470" s="200">
        <f>O470*H470</f>
        <v>0</v>
      </c>
      <c r="Q470" s="200">
        <v>2.9999999999999997E-4</v>
      </c>
      <c r="R470" s="200">
        <f>Q470*H470</f>
        <v>4.7999999999999996E-3</v>
      </c>
      <c r="S470" s="200">
        <v>0</v>
      </c>
      <c r="T470" s="201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2" t="s">
        <v>473</v>
      </c>
      <c r="AT470" s="202" t="s">
        <v>258</v>
      </c>
      <c r="AU470" s="202" t="s">
        <v>89</v>
      </c>
      <c r="AY470" s="18" t="s">
        <v>245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18" t="s">
        <v>87</v>
      </c>
      <c r="BK470" s="203">
        <f>ROUND(I470*H470,2)</f>
        <v>0</v>
      </c>
      <c r="BL470" s="18" t="s">
        <v>508</v>
      </c>
      <c r="BM470" s="202" t="s">
        <v>664</v>
      </c>
    </row>
    <row r="471" spans="1:65" s="2" customFormat="1">
      <c r="A471" s="35"/>
      <c r="B471" s="36"/>
      <c r="C471" s="37"/>
      <c r="D471" s="204" t="s">
        <v>254</v>
      </c>
      <c r="E471" s="37"/>
      <c r="F471" s="205" t="s">
        <v>663</v>
      </c>
      <c r="G471" s="37"/>
      <c r="H471" s="37"/>
      <c r="I471" s="206"/>
      <c r="J471" s="37"/>
      <c r="K471" s="37"/>
      <c r="L471" s="40"/>
      <c r="M471" s="207"/>
      <c r="N471" s="208"/>
      <c r="O471" s="72"/>
      <c r="P471" s="72"/>
      <c r="Q471" s="72"/>
      <c r="R471" s="72"/>
      <c r="S471" s="72"/>
      <c r="T471" s="73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254</v>
      </c>
      <c r="AU471" s="18" t="s">
        <v>89</v>
      </c>
    </row>
    <row r="472" spans="1:65" s="2" customFormat="1" ht="24.2" customHeight="1">
      <c r="A472" s="35"/>
      <c r="B472" s="36"/>
      <c r="C472" s="190" t="s">
        <v>665</v>
      </c>
      <c r="D472" s="190" t="s">
        <v>248</v>
      </c>
      <c r="E472" s="191" t="s">
        <v>666</v>
      </c>
      <c r="F472" s="192" t="s">
        <v>667</v>
      </c>
      <c r="G472" s="193" t="s">
        <v>100</v>
      </c>
      <c r="H472" s="194">
        <v>5.5</v>
      </c>
      <c r="I472" s="195"/>
      <c r="J472" s="196">
        <f>ROUND(I472*H472,2)</f>
        <v>0</v>
      </c>
      <c r="K472" s="197"/>
      <c r="L472" s="40"/>
      <c r="M472" s="198" t="s">
        <v>1</v>
      </c>
      <c r="N472" s="199" t="s">
        <v>44</v>
      </c>
      <c r="O472" s="72"/>
      <c r="P472" s="200">
        <f>O472*H472</f>
        <v>0</v>
      </c>
      <c r="Q472" s="200">
        <v>1.6000000000000001E-4</v>
      </c>
      <c r="R472" s="200">
        <f>Q472*H472</f>
        <v>8.8000000000000003E-4</v>
      </c>
      <c r="S472" s="200">
        <v>0</v>
      </c>
      <c r="T472" s="201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02" t="s">
        <v>508</v>
      </c>
      <c r="AT472" s="202" t="s">
        <v>248</v>
      </c>
      <c r="AU472" s="202" t="s">
        <v>89</v>
      </c>
      <c r="AY472" s="18" t="s">
        <v>245</v>
      </c>
      <c r="BE472" s="203">
        <f>IF(N472="základní",J472,0)</f>
        <v>0</v>
      </c>
      <c r="BF472" s="203">
        <f>IF(N472="snížená",J472,0)</f>
        <v>0</v>
      </c>
      <c r="BG472" s="203">
        <f>IF(N472="zákl. přenesená",J472,0)</f>
        <v>0</v>
      </c>
      <c r="BH472" s="203">
        <f>IF(N472="sníž. přenesená",J472,0)</f>
        <v>0</v>
      </c>
      <c r="BI472" s="203">
        <f>IF(N472="nulová",J472,0)</f>
        <v>0</v>
      </c>
      <c r="BJ472" s="18" t="s">
        <v>87</v>
      </c>
      <c r="BK472" s="203">
        <f>ROUND(I472*H472,2)</f>
        <v>0</v>
      </c>
      <c r="BL472" s="18" t="s">
        <v>508</v>
      </c>
      <c r="BM472" s="202" t="s">
        <v>668</v>
      </c>
    </row>
    <row r="473" spans="1:65" s="2" customFormat="1" ht="19.5">
      <c r="A473" s="35"/>
      <c r="B473" s="36"/>
      <c r="C473" s="37"/>
      <c r="D473" s="204" t="s">
        <v>254</v>
      </c>
      <c r="E473" s="37"/>
      <c r="F473" s="205" t="s">
        <v>669</v>
      </c>
      <c r="G473" s="37"/>
      <c r="H473" s="37"/>
      <c r="I473" s="206"/>
      <c r="J473" s="37"/>
      <c r="K473" s="37"/>
      <c r="L473" s="40"/>
      <c r="M473" s="207"/>
      <c r="N473" s="208"/>
      <c r="O473" s="72"/>
      <c r="P473" s="72"/>
      <c r="Q473" s="72"/>
      <c r="R473" s="72"/>
      <c r="S473" s="72"/>
      <c r="T473" s="73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254</v>
      </c>
      <c r="AU473" s="18" t="s">
        <v>89</v>
      </c>
    </row>
    <row r="474" spans="1:65" s="13" customFormat="1">
      <c r="B474" s="209"/>
      <c r="C474" s="210"/>
      <c r="D474" s="204" t="s">
        <v>255</v>
      </c>
      <c r="E474" s="211" t="s">
        <v>1</v>
      </c>
      <c r="F474" s="212" t="s">
        <v>670</v>
      </c>
      <c r="G474" s="210"/>
      <c r="H474" s="211" t="s">
        <v>1</v>
      </c>
      <c r="I474" s="213"/>
      <c r="J474" s="210"/>
      <c r="K474" s="210"/>
      <c r="L474" s="214"/>
      <c r="M474" s="215"/>
      <c r="N474" s="216"/>
      <c r="O474" s="216"/>
      <c r="P474" s="216"/>
      <c r="Q474" s="216"/>
      <c r="R474" s="216"/>
      <c r="S474" s="216"/>
      <c r="T474" s="217"/>
      <c r="AT474" s="218" t="s">
        <v>255</v>
      </c>
      <c r="AU474" s="218" t="s">
        <v>89</v>
      </c>
      <c r="AV474" s="13" t="s">
        <v>87</v>
      </c>
      <c r="AW474" s="13" t="s">
        <v>35</v>
      </c>
      <c r="AX474" s="13" t="s">
        <v>79</v>
      </c>
      <c r="AY474" s="218" t="s">
        <v>245</v>
      </c>
    </row>
    <row r="475" spans="1:65" s="14" customFormat="1">
      <c r="B475" s="219"/>
      <c r="C475" s="220"/>
      <c r="D475" s="204" t="s">
        <v>255</v>
      </c>
      <c r="E475" s="221" t="s">
        <v>1</v>
      </c>
      <c r="F475" s="222" t="s">
        <v>671</v>
      </c>
      <c r="G475" s="220"/>
      <c r="H475" s="223">
        <v>2</v>
      </c>
      <c r="I475" s="224"/>
      <c r="J475" s="220"/>
      <c r="K475" s="220"/>
      <c r="L475" s="225"/>
      <c r="M475" s="226"/>
      <c r="N475" s="227"/>
      <c r="O475" s="227"/>
      <c r="P475" s="227"/>
      <c r="Q475" s="227"/>
      <c r="R475" s="227"/>
      <c r="S475" s="227"/>
      <c r="T475" s="228"/>
      <c r="AT475" s="229" t="s">
        <v>255</v>
      </c>
      <c r="AU475" s="229" t="s">
        <v>89</v>
      </c>
      <c r="AV475" s="14" t="s">
        <v>89</v>
      </c>
      <c r="AW475" s="14" t="s">
        <v>35</v>
      </c>
      <c r="AX475" s="14" t="s">
        <v>79</v>
      </c>
      <c r="AY475" s="229" t="s">
        <v>245</v>
      </c>
    </row>
    <row r="476" spans="1:65" s="14" customFormat="1">
      <c r="B476" s="219"/>
      <c r="C476" s="220"/>
      <c r="D476" s="204" t="s">
        <v>255</v>
      </c>
      <c r="E476" s="221" t="s">
        <v>1</v>
      </c>
      <c r="F476" s="222" t="s">
        <v>672</v>
      </c>
      <c r="G476" s="220"/>
      <c r="H476" s="223">
        <v>3.5</v>
      </c>
      <c r="I476" s="224"/>
      <c r="J476" s="220"/>
      <c r="K476" s="220"/>
      <c r="L476" s="225"/>
      <c r="M476" s="226"/>
      <c r="N476" s="227"/>
      <c r="O476" s="227"/>
      <c r="P476" s="227"/>
      <c r="Q476" s="227"/>
      <c r="R476" s="227"/>
      <c r="S476" s="227"/>
      <c r="T476" s="228"/>
      <c r="AT476" s="229" t="s">
        <v>255</v>
      </c>
      <c r="AU476" s="229" t="s">
        <v>89</v>
      </c>
      <c r="AV476" s="14" t="s">
        <v>89</v>
      </c>
      <c r="AW476" s="14" t="s">
        <v>35</v>
      </c>
      <c r="AX476" s="14" t="s">
        <v>79</v>
      </c>
      <c r="AY476" s="229" t="s">
        <v>245</v>
      </c>
    </row>
    <row r="477" spans="1:65" s="15" customFormat="1">
      <c r="B477" s="241"/>
      <c r="C477" s="242"/>
      <c r="D477" s="204" t="s">
        <v>255</v>
      </c>
      <c r="E477" s="243" t="s">
        <v>1</v>
      </c>
      <c r="F477" s="244" t="s">
        <v>274</v>
      </c>
      <c r="G477" s="242"/>
      <c r="H477" s="245">
        <v>5.5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AT477" s="251" t="s">
        <v>255</v>
      </c>
      <c r="AU477" s="251" t="s">
        <v>89</v>
      </c>
      <c r="AV477" s="15" t="s">
        <v>252</v>
      </c>
      <c r="AW477" s="15" t="s">
        <v>35</v>
      </c>
      <c r="AX477" s="15" t="s">
        <v>87</v>
      </c>
      <c r="AY477" s="251" t="s">
        <v>245</v>
      </c>
    </row>
    <row r="478" spans="1:65" s="2" customFormat="1" ht="24.2" customHeight="1">
      <c r="A478" s="35"/>
      <c r="B478" s="36"/>
      <c r="C478" s="190" t="s">
        <v>673</v>
      </c>
      <c r="D478" s="190" t="s">
        <v>248</v>
      </c>
      <c r="E478" s="191" t="s">
        <v>674</v>
      </c>
      <c r="F478" s="192" t="s">
        <v>675</v>
      </c>
      <c r="G478" s="193" t="s">
        <v>601</v>
      </c>
      <c r="H478" s="252"/>
      <c r="I478" s="195"/>
      <c r="J478" s="196">
        <f>ROUND(I478*H478,2)</f>
        <v>0</v>
      </c>
      <c r="K478" s="197"/>
      <c r="L478" s="40"/>
      <c r="M478" s="198" t="s">
        <v>1</v>
      </c>
      <c r="N478" s="199" t="s">
        <v>44</v>
      </c>
      <c r="O478" s="72"/>
      <c r="P478" s="200">
        <f>O478*H478</f>
        <v>0</v>
      </c>
      <c r="Q478" s="200">
        <v>0</v>
      </c>
      <c r="R478" s="200">
        <f>Q478*H478</f>
        <v>0</v>
      </c>
      <c r="S478" s="200">
        <v>0</v>
      </c>
      <c r="T478" s="201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2" t="s">
        <v>508</v>
      </c>
      <c r="AT478" s="202" t="s">
        <v>248</v>
      </c>
      <c r="AU478" s="202" t="s">
        <v>89</v>
      </c>
      <c r="AY478" s="18" t="s">
        <v>245</v>
      </c>
      <c r="BE478" s="203">
        <f>IF(N478="základní",J478,0)</f>
        <v>0</v>
      </c>
      <c r="BF478" s="203">
        <f>IF(N478="snížená",J478,0)</f>
        <v>0</v>
      </c>
      <c r="BG478" s="203">
        <f>IF(N478="zákl. přenesená",J478,0)</f>
        <v>0</v>
      </c>
      <c r="BH478" s="203">
        <f>IF(N478="sníž. přenesená",J478,0)</f>
        <v>0</v>
      </c>
      <c r="BI478" s="203">
        <f>IF(N478="nulová",J478,0)</f>
        <v>0</v>
      </c>
      <c r="BJ478" s="18" t="s">
        <v>87</v>
      </c>
      <c r="BK478" s="203">
        <f>ROUND(I478*H478,2)</f>
        <v>0</v>
      </c>
      <c r="BL478" s="18" t="s">
        <v>508</v>
      </c>
      <c r="BM478" s="202" t="s">
        <v>676</v>
      </c>
    </row>
    <row r="479" spans="1:65" s="2" customFormat="1" ht="29.25">
      <c r="A479" s="35"/>
      <c r="B479" s="36"/>
      <c r="C479" s="37"/>
      <c r="D479" s="204" t="s">
        <v>254</v>
      </c>
      <c r="E479" s="37"/>
      <c r="F479" s="205" t="s">
        <v>677</v>
      </c>
      <c r="G479" s="37"/>
      <c r="H479" s="37"/>
      <c r="I479" s="206"/>
      <c r="J479" s="37"/>
      <c r="K479" s="37"/>
      <c r="L479" s="40"/>
      <c r="M479" s="207"/>
      <c r="N479" s="208"/>
      <c r="O479" s="72"/>
      <c r="P479" s="72"/>
      <c r="Q479" s="72"/>
      <c r="R479" s="72"/>
      <c r="S479" s="72"/>
      <c r="T479" s="73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254</v>
      </c>
      <c r="AU479" s="18" t="s">
        <v>89</v>
      </c>
    </row>
    <row r="480" spans="1:65" s="12" customFormat="1" ht="22.9" customHeight="1">
      <c r="B480" s="174"/>
      <c r="C480" s="175"/>
      <c r="D480" s="176" t="s">
        <v>78</v>
      </c>
      <c r="E480" s="188" t="s">
        <v>678</v>
      </c>
      <c r="F480" s="188" t="s">
        <v>679</v>
      </c>
      <c r="G480" s="175"/>
      <c r="H480" s="175"/>
      <c r="I480" s="178"/>
      <c r="J480" s="189">
        <f>BK480</f>
        <v>0</v>
      </c>
      <c r="K480" s="175"/>
      <c r="L480" s="180"/>
      <c r="M480" s="181"/>
      <c r="N480" s="182"/>
      <c r="O480" s="182"/>
      <c r="P480" s="183">
        <f>SUM(P481:P496)</f>
        <v>0</v>
      </c>
      <c r="Q480" s="182"/>
      <c r="R480" s="183">
        <f>SUM(R481:R496)</f>
        <v>0.83540879999999995</v>
      </c>
      <c r="S480" s="182"/>
      <c r="T480" s="184">
        <f>SUM(T481:T496)</f>
        <v>0</v>
      </c>
      <c r="AR480" s="185" t="s">
        <v>89</v>
      </c>
      <c r="AT480" s="186" t="s">
        <v>78</v>
      </c>
      <c r="AU480" s="186" t="s">
        <v>87</v>
      </c>
      <c r="AY480" s="185" t="s">
        <v>245</v>
      </c>
      <c r="BK480" s="187">
        <f>SUM(BK481:BK496)</f>
        <v>0</v>
      </c>
    </row>
    <row r="481" spans="1:65" s="2" customFormat="1" ht="24.2" customHeight="1">
      <c r="A481" s="35"/>
      <c r="B481" s="36"/>
      <c r="C481" s="190" t="s">
        <v>680</v>
      </c>
      <c r="D481" s="190" t="s">
        <v>248</v>
      </c>
      <c r="E481" s="191" t="s">
        <v>681</v>
      </c>
      <c r="F481" s="192" t="s">
        <v>682</v>
      </c>
      <c r="G481" s="193" t="s">
        <v>95</v>
      </c>
      <c r="H481" s="194">
        <v>20.43</v>
      </c>
      <c r="I481" s="195"/>
      <c r="J481" s="196">
        <f>ROUND(I481*H481,2)</f>
        <v>0</v>
      </c>
      <c r="K481" s="197"/>
      <c r="L481" s="40"/>
      <c r="M481" s="198" t="s">
        <v>1</v>
      </c>
      <c r="N481" s="199" t="s">
        <v>44</v>
      </c>
      <c r="O481" s="72"/>
      <c r="P481" s="200">
        <f>O481*H481</f>
        <v>0</v>
      </c>
      <c r="Q481" s="200">
        <v>2.792E-2</v>
      </c>
      <c r="R481" s="200">
        <f>Q481*H481</f>
        <v>0.57040559999999996</v>
      </c>
      <c r="S481" s="200">
        <v>0</v>
      </c>
      <c r="T481" s="201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02" t="s">
        <v>508</v>
      </c>
      <c r="AT481" s="202" t="s">
        <v>248</v>
      </c>
      <c r="AU481" s="202" t="s">
        <v>89</v>
      </c>
      <c r="AY481" s="18" t="s">
        <v>245</v>
      </c>
      <c r="BE481" s="203">
        <f>IF(N481="základní",J481,0)</f>
        <v>0</v>
      </c>
      <c r="BF481" s="203">
        <f>IF(N481="snížená",J481,0)</f>
        <v>0</v>
      </c>
      <c r="BG481" s="203">
        <f>IF(N481="zákl. přenesená",J481,0)</f>
        <v>0</v>
      </c>
      <c r="BH481" s="203">
        <f>IF(N481="sníž. přenesená",J481,0)</f>
        <v>0</v>
      </c>
      <c r="BI481" s="203">
        <f>IF(N481="nulová",J481,0)</f>
        <v>0</v>
      </c>
      <c r="BJ481" s="18" t="s">
        <v>87</v>
      </c>
      <c r="BK481" s="203">
        <f>ROUND(I481*H481,2)</f>
        <v>0</v>
      </c>
      <c r="BL481" s="18" t="s">
        <v>508</v>
      </c>
      <c r="BM481" s="202" t="s">
        <v>683</v>
      </c>
    </row>
    <row r="482" spans="1:65" s="2" customFormat="1" ht="39">
      <c r="A482" s="35"/>
      <c r="B482" s="36"/>
      <c r="C482" s="37"/>
      <c r="D482" s="204" t="s">
        <v>254</v>
      </c>
      <c r="E482" s="37"/>
      <c r="F482" s="205" t="s">
        <v>684</v>
      </c>
      <c r="G482" s="37"/>
      <c r="H482" s="37"/>
      <c r="I482" s="206"/>
      <c r="J482" s="37"/>
      <c r="K482" s="37"/>
      <c r="L482" s="40"/>
      <c r="M482" s="207"/>
      <c r="N482" s="208"/>
      <c r="O482" s="72"/>
      <c r="P482" s="72"/>
      <c r="Q482" s="72"/>
      <c r="R482" s="72"/>
      <c r="S482" s="72"/>
      <c r="T482" s="73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8" t="s">
        <v>254</v>
      </c>
      <c r="AU482" s="18" t="s">
        <v>89</v>
      </c>
    </row>
    <row r="483" spans="1:65" s="13" customFormat="1">
      <c r="B483" s="209"/>
      <c r="C483" s="210"/>
      <c r="D483" s="204" t="s">
        <v>255</v>
      </c>
      <c r="E483" s="211" t="s">
        <v>1</v>
      </c>
      <c r="F483" s="212" t="s">
        <v>685</v>
      </c>
      <c r="G483" s="210"/>
      <c r="H483" s="211" t="s">
        <v>1</v>
      </c>
      <c r="I483" s="213"/>
      <c r="J483" s="210"/>
      <c r="K483" s="210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255</v>
      </c>
      <c r="AU483" s="218" t="s">
        <v>89</v>
      </c>
      <c r="AV483" s="13" t="s">
        <v>87</v>
      </c>
      <c r="AW483" s="13" t="s">
        <v>35</v>
      </c>
      <c r="AX483" s="13" t="s">
        <v>79</v>
      </c>
      <c r="AY483" s="218" t="s">
        <v>245</v>
      </c>
    </row>
    <row r="484" spans="1:65" s="14" customFormat="1">
      <c r="B484" s="219"/>
      <c r="C484" s="220"/>
      <c r="D484" s="204" t="s">
        <v>255</v>
      </c>
      <c r="E484" s="221" t="s">
        <v>1</v>
      </c>
      <c r="F484" s="222" t="s">
        <v>153</v>
      </c>
      <c r="G484" s="220"/>
      <c r="H484" s="223">
        <v>14.67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255</v>
      </c>
      <c r="AU484" s="229" t="s">
        <v>89</v>
      </c>
      <c r="AV484" s="14" t="s">
        <v>89</v>
      </c>
      <c r="AW484" s="14" t="s">
        <v>35</v>
      </c>
      <c r="AX484" s="14" t="s">
        <v>79</v>
      </c>
      <c r="AY484" s="229" t="s">
        <v>245</v>
      </c>
    </row>
    <row r="485" spans="1:65" s="13" customFormat="1">
      <c r="B485" s="209"/>
      <c r="C485" s="210"/>
      <c r="D485" s="204" t="s">
        <v>255</v>
      </c>
      <c r="E485" s="211" t="s">
        <v>1</v>
      </c>
      <c r="F485" s="212" t="s">
        <v>686</v>
      </c>
      <c r="G485" s="210"/>
      <c r="H485" s="211" t="s">
        <v>1</v>
      </c>
      <c r="I485" s="213"/>
      <c r="J485" s="210"/>
      <c r="K485" s="210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255</v>
      </c>
      <c r="AU485" s="218" t="s">
        <v>89</v>
      </c>
      <c r="AV485" s="13" t="s">
        <v>87</v>
      </c>
      <c r="AW485" s="13" t="s">
        <v>35</v>
      </c>
      <c r="AX485" s="13" t="s">
        <v>79</v>
      </c>
      <c r="AY485" s="218" t="s">
        <v>245</v>
      </c>
    </row>
    <row r="486" spans="1:65" s="14" customFormat="1">
      <c r="B486" s="219"/>
      <c r="C486" s="220"/>
      <c r="D486" s="204" t="s">
        <v>255</v>
      </c>
      <c r="E486" s="221" t="s">
        <v>1</v>
      </c>
      <c r="F486" s="222" t="s">
        <v>189</v>
      </c>
      <c r="G486" s="220"/>
      <c r="H486" s="223">
        <v>5.76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255</v>
      </c>
      <c r="AU486" s="229" t="s">
        <v>89</v>
      </c>
      <c r="AV486" s="14" t="s">
        <v>89</v>
      </c>
      <c r="AW486" s="14" t="s">
        <v>35</v>
      </c>
      <c r="AX486" s="14" t="s">
        <v>79</v>
      </c>
      <c r="AY486" s="229" t="s">
        <v>245</v>
      </c>
    </row>
    <row r="487" spans="1:65" s="15" customFormat="1">
      <c r="B487" s="241"/>
      <c r="C487" s="242"/>
      <c r="D487" s="204" t="s">
        <v>255</v>
      </c>
      <c r="E487" s="243" t="s">
        <v>1</v>
      </c>
      <c r="F487" s="244" t="s">
        <v>274</v>
      </c>
      <c r="G487" s="242"/>
      <c r="H487" s="245">
        <v>20.43</v>
      </c>
      <c r="I487" s="246"/>
      <c r="J487" s="242"/>
      <c r="K487" s="242"/>
      <c r="L487" s="247"/>
      <c r="M487" s="248"/>
      <c r="N487" s="249"/>
      <c r="O487" s="249"/>
      <c r="P487" s="249"/>
      <c r="Q487" s="249"/>
      <c r="R487" s="249"/>
      <c r="S487" s="249"/>
      <c r="T487" s="250"/>
      <c r="AT487" s="251" t="s">
        <v>255</v>
      </c>
      <c r="AU487" s="251" t="s">
        <v>89</v>
      </c>
      <c r="AV487" s="15" t="s">
        <v>252</v>
      </c>
      <c r="AW487" s="15" t="s">
        <v>35</v>
      </c>
      <c r="AX487" s="15" t="s">
        <v>87</v>
      </c>
      <c r="AY487" s="251" t="s">
        <v>245</v>
      </c>
    </row>
    <row r="488" spans="1:65" s="2" customFormat="1" ht="24.2" customHeight="1">
      <c r="A488" s="35"/>
      <c r="B488" s="36"/>
      <c r="C488" s="190" t="s">
        <v>687</v>
      </c>
      <c r="D488" s="190" t="s">
        <v>248</v>
      </c>
      <c r="E488" s="191" t="s">
        <v>688</v>
      </c>
      <c r="F488" s="192" t="s">
        <v>689</v>
      </c>
      <c r="G488" s="193" t="s">
        <v>95</v>
      </c>
      <c r="H488" s="194">
        <v>19.12</v>
      </c>
      <c r="I488" s="195"/>
      <c r="J488" s="196">
        <f>ROUND(I488*H488,2)</f>
        <v>0</v>
      </c>
      <c r="K488" s="197"/>
      <c r="L488" s="40"/>
      <c r="M488" s="198" t="s">
        <v>1</v>
      </c>
      <c r="N488" s="199" t="s">
        <v>44</v>
      </c>
      <c r="O488" s="72"/>
      <c r="P488" s="200">
        <f>O488*H488</f>
        <v>0</v>
      </c>
      <c r="Q488" s="200">
        <v>1.3860000000000001E-2</v>
      </c>
      <c r="R488" s="200">
        <f>Q488*H488</f>
        <v>0.26500320000000005</v>
      </c>
      <c r="S488" s="200">
        <v>0</v>
      </c>
      <c r="T488" s="201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2" t="s">
        <v>508</v>
      </c>
      <c r="AT488" s="202" t="s">
        <v>248</v>
      </c>
      <c r="AU488" s="202" t="s">
        <v>89</v>
      </c>
      <c r="AY488" s="18" t="s">
        <v>245</v>
      </c>
      <c r="BE488" s="203">
        <f>IF(N488="základní",J488,0)</f>
        <v>0</v>
      </c>
      <c r="BF488" s="203">
        <f>IF(N488="snížená",J488,0)</f>
        <v>0</v>
      </c>
      <c r="BG488" s="203">
        <f>IF(N488="zákl. přenesená",J488,0)</f>
        <v>0</v>
      </c>
      <c r="BH488" s="203">
        <f>IF(N488="sníž. přenesená",J488,0)</f>
        <v>0</v>
      </c>
      <c r="BI488" s="203">
        <f>IF(N488="nulová",J488,0)</f>
        <v>0</v>
      </c>
      <c r="BJ488" s="18" t="s">
        <v>87</v>
      </c>
      <c r="BK488" s="203">
        <f>ROUND(I488*H488,2)</f>
        <v>0</v>
      </c>
      <c r="BL488" s="18" t="s">
        <v>508</v>
      </c>
      <c r="BM488" s="202" t="s">
        <v>690</v>
      </c>
    </row>
    <row r="489" spans="1:65" s="2" customFormat="1" ht="29.25">
      <c r="A489" s="35"/>
      <c r="B489" s="36"/>
      <c r="C489" s="37"/>
      <c r="D489" s="204" t="s">
        <v>254</v>
      </c>
      <c r="E489" s="37"/>
      <c r="F489" s="205" t="s">
        <v>691</v>
      </c>
      <c r="G489" s="37"/>
      <c r="H489" s="37"/>
      <c r="I489" s="206"/>
      <c r="J489" s="37"/>
      <c r="K489" s="37"/>
      <c r="L489" s="40"/>
      <c r="M489" s="207"/>
      <c r="N489" s="208"/>
      <c r="O489" s="72"/>
      <c r="P489" s="72"/>
      <c r="Q489" s="72"/>
      <c r="R489" s="72"/>
      <c r="S489" s="72"/>
      <c r="T489" s="73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254</v>
      </c>
      <c r="AU489" s="18" t="s">
        <v>89</v>
      </c>
    </row>
    <row r="490" spans="1:65" s="13" customFormat="1">
      <c r="B490" s="209"/>
      <c r="C490" s="210"/>
      <c r="D490" s="204" t="s">
        <v>255</v>
      </c>
      <c r="E490" s="211" t="s">
        <v>1</v>
      </c>
      <c r="F490" s="212" t="s">
        <v>685</v>
      </c>
      <c r="G490" s="210"/>
      <c r="H490" s="211" t="s">
        <v>1</v>
      </c>
      <c r="I490" s="213"/>
      <c r="J490" s="210"/>
      <c r="K490" s="210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255</v>
      </c>
      <c r="AU490" s="218" t="s">
        <v>89</v>
      </c>
      <c r="AV490" s="13" t="s">
        <v>87</v>
      </c>
      <c r="AW490" s="13" t="s">
        <v>35</v>
      </c>
      <c r="AX490" s="13" t="s">
        <v>79</v>
      </c>
      <c r="AY490" s="218" t="s">
        <v>245</v>
      </c>
    </row>
    <row r="491" spans="1:65" s="14" customFormat="1">
      <c r="B491" s="219"/>
      <c r="C491" s="220"/>
      <c r="D491" s="204" t="s">
        <v>255</v>
      </c>
      <c r="E491" s="221" t="s">
        <v>1</v>
      </c>
      <c r="F491" s="222" t="s">
        <v>150</v>
      </c>
      <c r="G491" s="220"/>
      <c r="H491" s="223">
        <v>14.8</v>
      </c>
      <c r="I491" s="224"/>
      <c r="J491" s="220"/>
      <c r="K491" s="220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255</v>
      </c>
      <c r="AU491" s="229" t="s">
        <v>89</v>
      </c>
      <c r="AV491" s="14" t="s">
        <v>89</v>
      </c>
      <c r="AW491" s="14" t="s">
        <v>35</v>
      </c>
      <c r="AX491" s="14" t="s">
        <v>79</v>
      </c>
      <c r="AY491" s="229" t="s">
        <v>245</v>
      </c>
    </row>
    <row r="492" spans="1:65" s="13" customFormat="1">
      <c r="B492" s="209"/>
      <c r="C492" s="210"/>
      <c r="D492" s="204" t="s">
        <v>255</v>
      </c>
      <c r="E492" s="211" t="s">
        <v>1</v>
      </c>
      <c r="F492" s="212" t="s">
        <v>686</v>
      </c>
      <c r="G492" s="210"/>
      <c r="H492" s="211" t="s">
        <v>1</v>
      </c>
      <c r="I492" s="213"/>
      <c r="J492" s="210"/>
      <c r="K492" s="210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255</v>
      </c>
      <c r="AU492" s="218" t="s">
        <v>89</v>
      </c>
      <c r="AV492" s="13" t="s">
        <v>87</v>
      </c>
      <c r="AW492" s="13" t="s">
        <v>35</v>
      </c>
      <c r="AX492" s="13" t="s">
        <v>79</v>
      </c>
      <c r="AY492" s="218" t="s">
        <v>245</v>
      </c>
    </row>
    <row r="493" spans="1:65" s="14" customFormat="1">
      <c r="B493" s="219"/>
      <c r="C493" s="220"/>
      <c r="D493" s="204" t="s">
        <v>255</v>
      </c>
      <c r="E493" s="221" t="s">
        <v>1</v>
      </c>
      <c r="F493" s="222" t="s">
        <v>186</v>
      </c>
      <c r="G493" s="220"/>
      <c r="H493" s="223">
        <v>4.32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255</v>
      </c>
      <c r="AU493" s="229" t="s">
        <v>89</v>
      </c>
      <c r="AV493" s="14" t="s">
        <v>89</v>
      </c>
      <c r="AW493" s="14" t="s">
        <v>35</v>
      </c>
      <c r="AX493" s="14" t="s">
        <v>79</v>
      </c>
      <c r="AY493" s="229" t="s">
        <v>245</v>
      </c>
    </row>
    <row r="494" spans="1:65" s="15" customFormat="1">
      <c r="B494" s="241"/>
      <c r="C494" s="242"/>
      <c r="D494" s="204" t="s">
        <v>255</v>
      </c>
      <c r="E494" s="243" t="s">
        <v>1</v>
      </c>
      <c r="F494" s="244" t="s">
        <v>274</v>
      </c>
      <c r="G494" s="242"/>
      <c r="H494" s="245">
        <v>19.12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AT494" s="251" t="s">
        <v>255</v>
      </c>
      <c r="AU494" s="251" t="s">
        <v>89</v>
      </c>
      <c r="AV494" s="15" t="s">
        <v>252</v>
      </c>
      <c r="AW494" s="15" t="s">
        <v>35</v>
      </c>
      <c r="AX494" s="15" t="s">
        <v>87</v>
      </c>
      <c r="AY494" s="251" t="s">
        <v>245</v>
      </c>
    </row>
    <row r="495" spans="1:65" s="2" customFormat="1" ht="24.2" customHeight="1">
      <c r="A495" s="35"/>
      <c r="B495" s="36"/>
      <c r="C495" s="190" t="s">
        <v>692</v>
      </c>
      <c r="D495" s="190" t="s">
        <v>248</v>
      </c>
      <c r="E495" s="191" t="s">
        <v>693</v>
      </c>
      <c r="F495" s="192" t="s">
        <v>694</v>
      </c>
      <c r="G495" s="193" t="s">
        <v>476</v>
      </c>
      <c r="H495" s="194">
        <v>0.83499999999999996</v>
      </c>
      <c r="I495" s="195"/>
      <c r="J495" s="196">
        <f>ROUND(I495*H495,2)</f>
        <v>0</v>
      </c>
      <c r="K495" s="197"/>
      <c r="L495" s="40"/>
      <c r="M495" s="198" t="s">
        <v>1</v>
      </c>
      <c r="N495" s="199" t="s">
        <v>44</v>
      </c>
      <c r="O495" s="72"/>
      <c r="P495" s="200">
        <f>O495*H495</f>
        <v>0</v>
      </c>
      <c r="Q495" s="200">
        <v>0</v>
      </c>
      <c r="R495" s="200">
        <f>Q495*H495</f>
        <v>0</v>
      </c>
      <c r="S495" s="200">
        <v>0</v>
      </c>
      <c r="T495" s="201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2" t="s">
        <v>508</v>
      </c>
      <c r="AT495" s="202" t="s">
        <v>248</v>
      </c>
      <c r="AU495" s="202" t="s">
        <v>89</v>
      </c>
      <c r="AY495" s="18" t="s">
        <v>245</v>
      </c>
      <c r="BE495" s="203">
        <f>IF(N495="základní",J495,0)</f>
        <v>0</v>
      </c>
      <c r="BF495" s="203">
        <f>IF(N495="snížená",J495,0)</f>
        <v>0</v>
      </c>
      <c r="BG495" s="203">
        <f>IF(N495="zákl. přenesená",J495,0)</f>
        <v>0</v>
      </c>
      <c r="BH495" s="203">
        <f>IF(N495="sníž. přenesená",J495,0)</f>
        <v>0</v>
      </c>
      <c r="BI495" s="203">
        <f>IF(N495="nulová",J495,0)</f>
        <v>0</v>
      </c>
      <c r="BJ495" s="18" t="s">
        <v>87</v>
      </c>
      <c r="BK495" s="203">
        <f>ROUND(I495*H495,2)</f>
        <v>0</v>
      </c>
      <c r="BL495" s="18" t="s">
        <v>508</v>
      </c>
      <c r="BM495" s="202" t="s">
        <v>695</v>
      </c>
    </row>
    <row r="496" spans="1:65" s="2" customFormat="1" ht="39">
      <c r="A496" s="35"/>
      <c r="B496" s="36"/>
      <c r="C496" s="37"/>
      <c r="D496" s="204" t="s">
        <v>254</v>
      </c>
      <c r="E496" s="37"/>
      <c r="F496" s="205" t="s">
        <v>696</v>
      </c>
      <c r="G496" s="37"/>
      <c r="H496" s="37"/>
      <c r="I496" s="206"/>
      <c r="J496" s="37"/>
      <c r="K496" s="37"/>
      <c r="L496" s="40"/>
      <c r="M496" s="207"/>
      <c r="N496" s="208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254</v>
      </c>
      <c r="AU496" s="18" t="s">
        <v>89</v>
      </c>
    </row>
    <row r="497" spans="1:65" s="12" customFormat="1" ht="22.9" customHeight="1">
      <c r="B497" s="174"/>
      <c r="C497" s="175"/>
      <c r="D497" s="176" t="s">
        <v>78</v>
      </c>
      <c r="E497" s="188" t="s">
        <v>697</v>
      </c>
      <c r="F497" s="188" t="s">
        <v>698</v>
      </c>
      <c r="G497" s="175"/>
      <c r="H497" s="175"/>
      <c r="I497" s="178"/>
      <c r="J497" s="189">
        <f>BK497</f>
        <v>0</v>
      </c>
      <c r="K497" s="175"/>
      <c r="L497" s="180"/>
      <c r="M497" s="181"/>
      <c r="N497" s="182"/>
      <c r="O497" s="182"/>
      <c r="P497" s="183">
        <f>SUM(P498:P630)</f>
        <v>0</v>
      </c>
      <c r="Q497" s="182"/>
      <c r="R497" s="183">
        <f>SUM(R498:R630)</f>
        <v>3.2579899599999997</v>
      </c>
      <c r="S497" s="182"/>
      <c r="T497" s="184">
        <f>SUM(T498:T630)</f>
        <v>2.4462799999999998</v>
      </c>
      <c r="AR497" s="185" t="s">
        <v>89</v>
      </c>
      <c r="AT497" s="186" t="s">
        <v>78</v>
      </c>
      <c r="AU497" s="186" t="s">
        <v>87</v>
      </c>
      <c r="AY497" s="185" t="s">
        <v>245</v>
      </c>
      <c r="BK497" s="187">
        <f>SUM(BK498:BK630)</f>
        <v>0</v>
      </c>
    </row>
    <row r="498" spans="1:65" s="2" customFormat="1" ht="24.2" customHeight="1">
      <c r="A498" s="35"/>
      <c r="B498" s="36"/>
      <c r="C498" s="190" t="s">
        <v>699</v>
      </c>
      <c r="D498" s="190" t="s">
        <v>248</v>
      </c>
      <c r="E498" s="191" t="s">
        <v>700</v>
      </c>
      <c r="F498" s="192" t="s">
        <v>701</v>
      </c>
      <c r="G498" s="193" t="s">
        <v>95</v>
      </c>
      <c r="H498" s="194">
        <v>61.4</v>
      </c>
      <c r="I498" s="195"/>
      <c r="J498" s="196">
        <f>ROUND(I498*H498,2)</f>
        <v>0</v>
      </c>
      <c r="K498" s="197"/>
      <c r="L498" s="40"/>
      <c r="M498" s="198" t="s">
        <v>1</v>
      </c>
      <c r="N498" s="199" t="s">
        <v>44</v>
      </c>
      <c r="O498" s="72"/>
      <c r="P498" s="200">
        <f>O498*H498</f>
        <v>0</v>
      </c>
      <c r="Q498" s="200">
        <v>0</v>
      </c>
      <c r="R498" s="200">
        <f>Q498*H498</f>
        <v>0</v>
      </c>
      <c r="S498" s="200">
        <v>2.4649999999999998E-2</v>
      </c>
      <c r="T498" s="201">
        <f>S498*H498</f>
        <v>1.5135099999999999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2" t="s">
        <v>508</v>
      </c>
      <c r="AT498" s="202" t="s">
        <v>248</v>
      </c>
      <c r="AU498" s="202" t="s">
        <v>89</v>
      </c>
      <c r="AY498" s="18" t="s">
        <v>245</v>
      </c>
      <c r="BE498" s="203">
        <f>IF(N498="základní",J498,0)</f>
        <v>0</v>
      </c>
      <c r="BF498" s="203">
        <f>IF(N498="snížená",J498,0)</f>
        <v>0</v>
      </c>
      <c r="BG498" s="203">
        <f>IF(N498="zákl. přenesená",J498,0)</f>
        <v>0</v>
      </c>
      <c r="BH498" s="203">
        <f>IF(N498="sníž. přenesená",J498,0)</f>
        <v>0</v>
      </c>
      <c r="BI498" s="203">
        <f>IF(N498="nulová",J498,0)</f>
        <v>0</v>
      </c>
      <c r="BJ498" s="18" t="s">
        <v>87</v>
      </c>
      <c r="BK498" s="203">
        <f>ROUND(I498*H498,2)</f>
        <v>0</v>
      </c>
      <c r="BL498" s="18" t="s">
        <v>508</v>
      </c>
      <c r="BM498" s="202" t="s">
        <v>702</v>
      </c>
    </row>
    <row r="499" spans="1:65" s="2" customFormat="1">
      <c r="A499" s="35"/>
      <c r="B499" s="36"/>
      <c r="C499" s="37"/>
      <c r="D499" s="204" t="s">
        <v>254</v>
      </c>
      <c r="E499" s="37"/>
      <c r="F499" s="205" t="s">
        <v>703</v>
      </c>
      <c r="G499" s="37"/>
      <c r="H499" s="37"/>
      <c r="I499" s="206"/>
      <c r="J499" s="37"/>
      <c r="K499" s="37"/>
      <c r="L499" s="40"/>
      <c r="M499" s="207"/>
      <c r="N499" s="208"/>
      <c r="O499" s="72"/>
      <c r="P499" s="72"/>
      <c r="Q499" s="72"/>
      <c r="R499" s="72"/>
      <c r="S499" s="72"/>
      <c r="T499" s="73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254</v>
      </c>
      <c r="AU499" s="18" t="s">
        <v>89</v>
      </c>
    </row>
    <row r="500" spans="1:65" s="13" customFormat="1">
      <c r="B500" s="209"/>
      <c r="C500" s="210"/>
      <c r="D500" s="204" t="s">
        <v>255</v>
      </c>
      <c r="E500" s="211" t="s">
        <v>1</v>
      </c>
      <c r="F500" s="212" t="s">
        <v>704</v>
      </c>
      <c r="G500" s="210"/>
      <c r="H500" s="211" t="s">
        <v>1</v>
      </c>
      <c r="I500" s="213"/>
      <c r="J500" s="210"/>
      <c r="K500" s="210"/>
      <c r="L500" s="214"/>
      <c r="M500" s="215"/>
      <c r="N500" s="216"/>
      <c r="O500" s="216"/>
      <c r="P500" s="216"/>
      <c r="Q500" s="216"/>
      <c r="R500" s="216"/>
      <c r="S500" s="216"/>
      <c r="T500" s="217"/>
      <c r="AT500" s="218" t="s">
        <v>255</v>
      </c>
      <c r="AU500" s="218" t="s">
        <v>89</v>
      </c>
      <c r="AV500" s="13" t="s">
        <v>87</v>
      </c>
      <c r="AW500" s="13" t="s">
        <v>35</v>
      </c>
      <c r="AX500" s="13" t="s">
        <v>79</v>
      </c>
      <c r="AY500" s="218" t="s">
        <v>245</v>
      </c>
    </row>
    <row r="501" spans="1:65" s="14" customFormat="1">
      <c r="B501" s="219"/>
      <c r="C501" s="220"/>
      <c r="D501" s="204" t="s">
        <v>255</v>
      </c>
      <c r="E501" s="221" t="s">
        <v>1</v>
      </c>
      <c r="F501" s="222" t="s">
        <v>136</v>
      </c>
      <c r="G501" s="220"/>
      <c r="H501" s="223">
        <v>59.4</v>
      </c>
      <c r="I501" s="224"/>
      <c r="J501" s="220"/>
      <c r="K501" s="220"/>
      <c r="L501" s="225"/>
      <c r="M501" s="226"/>
      <c r="N501" s="227"/>
      <c r="O501" s="227"/>
      <c r="P501" s="227"/>
      <c r="Q501" s="227"/>
      <c r="R501" s="227"/>
      <c r="S501" s="227"/>
      <c r="T501" s="228"/>
      <c r="AT501" s="229" t="s">
        <v>255</v>
      </c>
      <c r="AU501" s="229" t="s">
        <v>89</v>
      </c>
      <c r="AV501" s="14" t="s">
        <v>89</v>
      </c>
      <c r="AW501" s="14" t="s">
        <v>35</v>
      </c>
      <c r="AX501" s="14" t="s">
        <v>79</v>
      </c>
      <c r="AY501" s="229" t="s">
        <v>245</v>
      </c>
    </row>
    <row r="502" spans="1:65" s="13" customFormat="1">
      <c r="B502" s="209"/>
      <c r="C502" s="210"/>
      <c r="D502" s="204" t="s">
        <v>255</v>
      </c>
      <c r="E502" s="211" t="s">
        <v>1</v>
      </c>
      <c r="F502" s="212" t="s">
        <v>705</v>
      </c>
      <c r="G502" s="210"/>
      <c r="H502" s="211" t="s">
        <v>1</v>
      </c>
      <c r="I502" s="213"/>
      <c r="J502" s="210"/>
      <c r="K502" s="210"/>
      <c r="L502" s="214"/>
      <c r="M502" s="215"/>
      <c r="N502" s="216"/>
      <c r="O502" s="216"/>
      <c r="P502" s="216"/>
      <c r="Q502" s="216"/>
      <c r="R502" s="216"/>
      <c r="S502" s="216"/>
      <c r="T502" s="217"/>
      <c r="AT502" s="218" t="s">
        <v>255</v>
      </c>
      <c r="AU502" s="218" t="s">
        <v>89</v>
      </c>
      <c r="AV502" s="13" t="s">
        <v>87</v>
      </c>
      <c r="AW502" s="13" t="s">
        <v>35</v>
      </c>
      <c r="AX502" s="13" t="s">
        <v>79</v>
      </c>
      <c r="AY502" s="218" t="s">
        <v>245</v>
      </c>
    </row>
    <row r="503" spans="1:65" s="14" customFormat="1">
      <c r="B503" s="219"/>
      <c r="C503" s="220"/>
      <c r="D503" s="204" t="s">
        <v>255</v>
      </c>
      <c r="E503" s="221" t="s">
        <v>1</v>
      </c>
      <c r="F503" s="222" t="s">
        <v>89</v>
      </c>
      <c r="G503" s="220"/>
      <c r="H503" s="223">
        <v>2</v>
      </c>
      <c r="I503" s="224"/>
      <c r="J503" s="220"/>
      <c r="K503" s="220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255</v>
      </c>
      <c r="AU503" s="229" t="s">
        <v>89</v>
      </c>
      <c r="AV503" s="14" t="s">
        <v>89</v>
      </c>
      <c r="AW503" s="14" t="s">
        <v>35</v>
      </c>
      <c r="AX503" s="14" t="s">
        <v>79</v>
      </c>
      <c r="AY503" s="229" t="s">
        <v>245</v>
      </c>
    </row>
    <row r="504" spans="1:65" s="15" customFormat="1">
      <c r="B504" s="241"/>
      <c r="C504" s="242"/>
      <c r="D504" s="204" t="s">
        <v>255</v>
      </c>
      <c r="E504" s="243" t="s">
        <v>1</v>
      </c>
      <c r="F504" s="244" t="s">
        <v>274</v>
      </c>
      <c r="G504" s="242"/>
      <c r="H504" s="245">
        <v>61.4</v>
      </c>
      <c r="I504" s="246"/>
      <c r="J504" s="242"/>
      <c r="K504" s="242"/>
      <c r="L504" s="247"/>
      <c r="M504" s="248"/>
      <c r="N504" s="249"/>
      <c r="O504" s="249"/>
      <c r="P504" s="249"/>
      <c r="Q504" s="249"/>
      <c r="R504" s="249"/>
      <c r="S504" s="249"/>
      <c r="T504" s="250"/>
      <c r="AT504" s="251" t="s">
        <v>255</v>
      </c>
      <c r="AU504" s="251" t="s">
        <v>89</v>
      </c>
      <c r="AV504" s="15" t="s">
        <v>252</v>
      </c>
      <c r="AW504" s="15" t="s">
        <v>35</v>
      </c>
      <c r="AX504" s="15" t="s">
        <v>87</v>
      </c>
      <c r="AY504" s="251" t="s">
        <v>245</v>
      </c>
    </row>
    <row r="505" spans="1:65" s="2" customFormat="1" ht="24.2" customHeight="1">
      <c r="A505" s="35"/>
      <c r="B505" s="36"/>
      <c r="C505" s="190" t="s">
        <v>706</v>
      </c>
      <c r="D505" s="190" t="s">
        <v>248</v>
      </c>
      <c r="E505" s="191" t="s">
        <v>707</v>
      </c>
      <c r="F505" s="192" t="s">
        <v>708</v>
      </c>
      <c r="G505" s="193" t="s">
        <v>95</v>
      </c>
      <c r="H505" s="194">
        <v>59.4</v>
      </c>
      <c r="I505" s="195"/>
      <c r="J505" s="196">
        <f>ROUND(I505*H505,2)</f>
        <v>0</v>
      </c>
      <c r="K505" s="197"/>
      <c r="L505" s="40"/>
      <c r="M505" s="198" t="s">
        <v>1</v>
      </c>
      <c r="N505" s="199" t="s">
        <v>44</v>
      </c>
      <c r="O505" s="72"/>
      <c r="P505" s="200">
        <f>O505*H505</f>
        <v>0</v>
      </c>
      <c r="Q505" s="200">
        <v>0</v>
      </c>
      <c r="R505" s="200">
        <f>Q505*H505</f>
        <v>0</v>
      </c>
      <c r="S505" s="200">
        <v>8.0000000000000002E-3</v>
      </c>
      <c r="T505" s="201">
        <f>S505*H505</f>
        <v>0.47520000000000001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2" t="s">
        <v>508</v>
      </c>
      <c r="AT505" s="202" t="s">
        <v>248</v>
      </c>
      <c r="AU505" s="202" t="s">
        <v>89</v>
      </c>
      <c r="AY505" s="18" t="s">
        <v>245</v>
      </c>
      <c r="BE505" s="203">
        <f>IF(N505="základní",J505,0)</f>
        <v>0</v>
      </c>
      <c r="BF505" s="203">
        <f>IF(N505="snížená",J505,0)</f>
        <v>0</v>
      </c>
      <c r="BG505" s="203">
        <f>IF(N505="zákl. přenesená",J505,0)</f>
        <v>0</v>
      </c>
      <c r="BH505" s="203">
        <f>IF(N505="sníž. přenesená",J505,0)</f>
        <v>0</v>
      </c>
      <c r="BI505" s="203">
        <f>IF(N505="nulová",J505,0)</f>
        <v>0</v>
      </c>
      <c r="BJ505" s="18" t="s">
        <v>87</v>
      </c>
      <c r="BK505" s="203">
        <f>ROUND(I505*H505,2)</f>
        <v>0</v>
      </c>
      <c r="BL505" s="18" t="s">
        <v>508</v>
      </c>
      <c r="BM505" s="202" t="s">
        <v>709</v>
      </c>
    </row>
    <row r="506" spans="1:65" s="2" customFormat="1">
      <c r="A506" s="35"/>
      <c r="B506" s="36"/>
      <c r="C506" s="37"/>
      <c r="D506" s="204" t="s">
        <v>254</v>
      </c>
      <c r="E506" s="37"/>
      <c r="F506" s="205" t="s">
        <v>710</v>
      </c>
      <c r="G506" s="37"/>
      <c r="H506" s="37"/>
      <c r="I506" s="206"/>
      <c r="J506" s="37"/>
      <c r="K506" s="37"/>
      <c r="L506" s="40"/>
      <c r="M506" s="207"/>
      <c r="N506" s="208"/>
      <c r="O506" s="72"/>
      <c r="P506" s="72"/>
      <c r="Q506" s="72"/>
      <c r="R506" s="72"/>
      <c r="S506" s="72"/>
      <c r="T506" s="73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254</v>
      </c>
      <c r="AU506" s="18" t="s">
        <v>89</v>
      </c>
    </row>
    <row r="507" spans="1:65" s="13" customFormat="1">
      <c r="B507" s="209"/>
      <c r="C507" s="210"/>
      <c r="D507" s="204" t="s">
        <v>255</v>
      </c>
      <c r="E507" s="211" t="s">
        <v>1</v>
      </c>
      <c r="F507" s="212" t="s">
        <v>711</v>
      </c>
      <c r="G507" s="210"/>
      <c r="H507" s="211" t="s">
        <v>1</v>
      </c>
      <c r="I507" s="213"/>
      <c r="J507" s="210"/>
      <c r="K507" s="210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255</v>
      </c>
      <c r="AU507" s="218" t="s">
        <v>89</v>
      </c>
      <c r="AV507" s="13" t="s">
        <v>87</v>
      </c>
      <c r="AW507" s="13" t="s">
        <v>35</v>
      </c>
      <c r="AX507" s="13" t="s">
        <v>79</v>
      </c>
      <c r="AY507" s="218" t="s">
        <v>245</v>
      </c>
    </row>
    <row r="508" spans="1:65" s="14" customFormat="1">
      <c r="B508" s="219"/>
      <c r="C508" s="220"/>
      <c r="D508" s="204" t="s">
        <v>255</v>
      </c>
      <c r="E508" s="221" t="s">
        <v>1</v>
      </c>
      <c r="F508" s="222" t="s">
        <v>136</v>
      </c>
      <c r="G508" s="220"/>
      <c r="H508" s="223">
        <v>59.4</v>
      </c>
      <c r="I508" s="224"/>
      <c r="J508" s="220"/>
      <c r="K508" s="220"/>
      <c r="L508" s="225"/>
      <c r="M508" s="226"/>
      <c r="N508" s="227"/>
      <c r="O508" s="227"/>
      <c r="P508" s="227"/>
      <c r="Q508" s="227"/>
      <c r="R508" s="227"/>
      <c r="S508" s="227"/>
      <c r="T508" s="228"/>
      <c r="AT508" s="229" t="s">
        <v>255</v>
      </c>
      <c r="AU508" s="229" t="s">
        <v>89</v>
      </c>
      <c r="AV508" s="14" t="s">
        <v>89</v>
      </c>
      <c r="AW508" s="14" t="s">
        <v>35</v>
      </c>
      <c r="AX508" s="14" t="s">
        <v>87</v>
      </c>
      <c r="AY508" s="229" t="s">
        <v>245</v>
      </c>
    </row>
    <row r="509" spans="1:65" s="2" customFormat="1" ht="24.2" customHeight="1">
      <c r="A509" s="35"/>
      <c r="B509" s="36"/>
      <c r="C509" s="190" t="s">
        <v>712</v>
      </c>
      <c r="D509" s="190" t="s">
        <v>248</v>
      </c>
      <c r="E509" s="191" t="s">
        <v>713</v>
      </c>
      <c r="F509" s="192" t="s">
        <v>714</v>
      </c>
      <c r="G509" s="193" t="s">
        <v>95</v>
      </c>
      <c r="H509" s="194">
        <v>112.11</v>
      </c>
      <c r="I509" s="195"/>
      <c r="J509" s="196">
        <f>ROUND(I509*H509,2)</f>
        <v>0</v>
      </c>
      <c r="K509" s="197"/>
      <c r="L509" s="40"/>
      <c r="M509" s="198" t="s">
        <v>1</v>
      </c>
      <c r="N509" s="199" t="s">
        <v>44</v>
      </c>
      <c r="O509" s="72"/>
      <c r="P509" s="200">
        <f>O509*H509</f>
        <v>0</v>
      </c>
      <c r="Q509" s="200">
        <v>0</v>
      </c>
      <c r="R509" s="200">
        <f>Q509*H509</f>
        <v>0</v>
      </c>
      <c r="S509" s="200">
        <v>0</v>
      </c>
      <c r="T509" s="201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2" t="s">
        <v>508</v>
      </c>
      <c r="AT509" s="202" t="s">
        <v>248</v>
      </c>
      <c r="AU509" s="202" t="s">
        <v>89</v>
      </c>
      <c r="AY509" s="18" t="s">
        <v>245</v>
      </c>
      <c r="BE509" s="203">
        <f>IF(N509="základní",J509,0)</f>
        <v>0</v>
      </c>
      <c r="BF509" s="203">
        <f>IF(N509="snížená",J509,0)</f>
        <v>0</v>
      </c>
      <c r="BG509" s="203">
        <f>IF(N509="zákl. přenesená",J509,0)</f>
        <v>0</v>
      </c>
      <c r="BH509" s="203">
        <f>IF(N509="sníž. přenesená",J509,0)</f>
        <v>0</v>
      </c>
      <c r="BI509" s="203">
        <f>IF(N509="nulová",J509,0)</f>
        <v>0</v>
      </c>
      <c r="BJ509" s="18" t="s">
        <v>87</v>
      </c>
      <c r="BK509" s="203">
        <f>ROUND(I509*H509,2)</f>
        <v>0</v>
      </c>
      <c r="BL509" s="18" t="s">
        <v>508</v>
      </c>
      <c r="BM509" s="202" t="s">
        <v>715</v>
      </c>
    </row>
    <row r="510" spans="1:65" s="2" customFormat="1" ht="19.5">
      <c r="A510" s="35"/>
      <c r="B510" s="36"/>
      <c r="C510" s="37"/>
      <c r="D510" s="204" t="s">
        <v>254</v>
      </c>
      <c r="E510" s="37"/>
      <c r="F510" s="205" t="s">
        <v>716</v>
      </c>
      <c r="G510" s="37"/>
      <c r="H510" s="37"/>
      <c r="I510" s="206"/>
      <c r="J510" s="37"/>
      <c r="K510" s="37"/>
      <c r="L510" s="40"/>
      <c r="M510" s="207"/>
      <c r="N510" s="208"/>
      <c r="O510" s="72"/>
      <c r="P510" s="72"/>
      <c r="Q510" s="72"/>
      <c r="R510" s="72"/>
      <c r="S510" s="72"/>
      <c r="T510" s="73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254</v>
      </c>
      <c r="AU510" s="18" t="s">
        <v>89</v>
      </c>
    </row>
    <row r="511" spans="1:65" s="13" customFormat="1">
      <c r="B511" s="209"/>
      <c r="C511" s="210"/>
      <c r="D511" s="204" t="s">
        <v>255</v>
      </c>
      <c r="E511" s="211" t="s">
        <v>1</v>
      </c>
      <c r="F511" s="212" t="s">
        <v>717</v>
      </c>
      <c r="G511" s="210"/>
      <c r="H511" s="211" t="s">
        <v>1</v>
      </c>
      <c r="I511" s="213"/>
      <c r="J511" s="210"/>
      <c r="K511" s="210"/>
      <c r="L511" s="214"/>
      <c r="M511" s="215"/>
      <c r="N511" s="216"/>
      <c r="O511" s="216"/>
      <c r="P511" s="216"/>
      <c r="Q511" s="216"/>
      <c r="R511" s="216"/>
      <c r="S511" s="216"/>
      <c r="T511" s="217"/>
      <c r="AT511" s="218" t="s">
        <v>255</v>
      </c>
      <c r="AU511" s="218" t="s">
        <v>89</v>
      </c>
      <c r="AV511" s="13" t="s">
        <v>87</v>
      </c>
      <c r="AW511" s="13" t="s">
        <v>35</v>
      </c>
      <c r="AX511" s="13" t="s">
        <v>79</v>
      </c>
      <c r="AY511" s="218" t="s">
        <v>245</v>
      </c>
    </row>
    <row r="512" spans="1:65" s="14" customFormat="1">
      <c r="B512" s="219"/>
      <c r="C512" s="220"/>
      <c r="D512" s="204" t="s">
        <v>255</v>
      </c>
      <c r="E512" s="221" t="s">
        <v>1</v>
      </c>
      <c r="F512" s="222" t="s">
        <v>136</v>
      </c>
      <c r="G512" s="220"/>
      <c r="H512" s="223">
        <v>59.4</v>
      </c>
      <c r="I512" s="224"/>
      <c r="J512" s="220"/>
      <c r="K512" s="220"/>
      <c r="L512" s="225"/>
      <c r="M512" s="226"/>
      <c r="N512" s="227"/>
      <c r="O512" s="227"/>
      <c r="P512" s="227"/>
      <c r="Q512" s="227"/>
      <c r="R512" s="227"/>
      <c r="S512" s="227"/>
      <c r="T512" s="228"/>
      <c r="AT512" s="229" t="s">
        <v>255</v>
      </c>
      <c r="AU512" s="229" t="s">
        <v>89</v>
      </c>
      <c r="AV512" s="14" t="s">
        <v>89</v>
      </c>
      <c r="AW512" s="14" t="s">
        <v>35</v>
      </c>
      <c r="AX512" s="14" t="s">
        <v>79</v>
      </c>
      <c r="AY512" s="229" t="s">
        <v>245</v>
      </c>
    </row>
    <row r="513" spans="1:65" s="13" customFormat="1">
      <c r="B513" s="209"/>
      <c r="C513" s="210"/>
      <c r="D513" s="204" t="s">
        <v>255</v>
      </c>
      <c r="E513" s="211" t="s">
        <v>1</v>
      </c>
      <c r="F513" s="212" t="s">
        <v>718</v>
      </c>
      <c r="G513" s="210"/>
      <c r="H513" s="211" t="s">
        <v>1</v>
      </c>
      <c r="I513" s="213"/>
      <c r="J513" s="210"/>
      <c r="K513" s="210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255</v>
      </c>
      <c r="AU513" s="218" t="s">
        <v>89</v>
      </c>
      <c r="AV513" s="13" t="s">
        <v>87</v>
      </c>
      <c r="AW513" s="13" t="s">
        <v>35</v>
      </c>
      <c r="AX513" s="13" t="s">
        <v>79</v>
      </c>
      <c r="AY513" s="218" t="s">
        <v>245</v>
      </c>
    </row>
    <row r="514" spans="1:65" s="14" customFormat="1">
      <c r="B514" s="219"/>
      <c r="C514" s="220"/>
      <c r="D514" s="204" t="s">
        <v>255</v>
      </c>
      <c r="E514" s="221" t="s">
        <v>1</v>
      </c>
      <c r="F514" s="222" t="s">
        <v>177</v>
      </c>
      <c r="G514" s="220"/>
      <c r="H514" s="223">
        <v>57.9</v>
      </c>
      <c r="I514" s="224"/>
      <c r="J514" s="220"/>
      <c r="K514" s="220"/>
      <c r="L514" s="225"/>
      <c r="M514" s="226"/>
      <c r="N514" s="227"/>
      <c r="O514" s="227"/>
      <c r="P514" s="227"/>
      <c r="Q514" s="227"/>
      <c r="R514" s="227"/>
      <c r="S514" s="227"/>
      <c r="T514" s="228"/>
      <c r="AT514" s="229" t="s">
        <v>255</v>
      </c>
      <c r="AU514" s="229" t="s">
        <v>89</v>
      </c>
      <c r="AV514" s="14" t="s">
        <v>89</v>
      </c>
      <c r="AW514" s="14" t="s">
        <v>35</v>
      </c>
      <c r="AX514" s="14" t="s">
        <v>79</v>
      </c>
      <c r="AY514" s="229" t="s">
        <v>245</v>
      </c>
    </row>
    <row r="515" spans="1:65" s="13" customFormat="1">
      <c r="B515" s="209"/>
      <c r="C515" s="210"/>
      <c r="D515" s="204" t="s">
        <v>255</v>
      </c>
      <c r="E515" s="211" t="s">
        <v>1</v>
      </c>
      <c r="F515" s="212" t="s">
        <v>719</v>
      </c>
      <c r="G515" s="210"/>
      <c r="H515" s="211" t="s">
        <v>1</v>
      </c>
      <c r="I515" s="213"/>
      <c r="J515" s="210"/>
      <c r="K515" s="210"/>
      <c r="L515" s="214"/>
      <c r="M515" s="215"/>
      <c r="N515" s="216"/>
      <c r="O515" s="216"/>
      <c r="P515" s="216"/>
      <c r="Q515" s="216"/>
      <c r="R515" s="216"/>
      <c r="S515" s="216"/>
      <c r="T515" s="217"/>
      <c r="AT515" s="218" t="s">
        <v>255</v>
      </c>
      <c r="AU515" s="218" t="s">
        <v>89</v>
      </c>
      <c r="AV515" s="13" t="s">
        <v>87</v>
      </c>
      <c r="AW515" s="13" t="s">
        <v>35</v>
      </c>
      <c r="AX515" s="13" t="s">
        <v>79</v>
      </c>
      <c r="AY515" s="218" t="s">
        <v>245</v>
      </c>
    </row>
    <row r="516" spans="1:65" s="14" customFormat="1">
      <c r="B516" s="219"/>
      <c r="C516" s="220"/>
      <c r="D516" s="204" t="s">
        <v>255</v>
      </c>
      <c r="E516" s="221" t="s">
        <v>1</v>
      </c>
      <c r="F516" s="222" t="s">
        <v>720</v>
      </c>
      <c r="G516" s="220"/>
      <c r="H516" s="223">
        <v>-6.57</v>
      </c>
      <c r="I516" s="224"/>
      <c r="J516" s="220"/>
      <c r="K516" s="220"/>
      <c r="L516" s="225"/>
      <c r="M516" s="226"/>
      <c r="N516" s="227"/>
      <c r="O516" s="227"/>
      <c r="P516" s="227"/>
      <c r="Q516" s="227"/>
      <c r="R516" s="227"/>
      <c r="S516" s="227"/>
      <c r="T516" s="228"/>
      <c r="AT516" s="229" t="s">
        <v>255</v>
      </c>
      <c r="AU516" s="229" t="s">
        <v>89</v>
      </c>
      <c r="AV516" s="14" t="s">
        <v>89</v>
      </c>
      <c r="AW516" s="14" t="s">
        <v>35</v>
      </c>
      <c r="AX516" s="14" t="s">
        <v>79</v>
      </c>
      <c r="AY516" s="229" t="s">
        <v>245</v>
      </c>
    </row>
    <row r="517" spans="1:65" s="13" customFormat="1">
      <c r="B517" s="209"/>
      <c r="C517" s="210"/>
      <c r="D517" s="204" t="s">
        <v>255</v>
      </c>
      <c r="E517" s="211" t="s">
        <v>1</v>
      </c>
      <c r="F517" s="212" t="s">
        <v>721</v>
      </c>
      <c r="G517" s="210"/>
      <c r="H517" s="211" t="s">
        <v>1</v>
      </c>
      <c r="I517" s="213"/>
      <c r="J517" s="210"/>
      <c r="K517" s="210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255</v>
      </c>
      <c r="AU517" s="218" t="s">
        <v>89</v>
      </c>
      <c r="AV517" s="13" t="s">
        <v>87</v>
      </c>
      <c r="AW517" s="13" t="s">
        <v>35</v>
      </c>
      <c r="AX517" s="13" t="s">
        <v>79</v>
      </c>
      <c r="AY517" s="218" t="s">
        <v>245</v>
      </c>
    </row>
    <row r="518" spans="1:65" s="14" customFormat="1">
      <c r="B518" s="219"/>
      <c r="C518" s="220"/>
      <c r="D518" s="204" t="s">
        <v>255</v>
      </c>
      <c r="E518" s="221" t="s">
        <v>1</v>
      </c>
      <c r="F518" s="222" t="s">
        <v>722</v>
      </c>
      <c r="G518" s="220"/>
      <c r="H518" s="223">
        <v>0.92400000000000004</v>
      </c>
      <c r="I518" s="224"/>
      <c r="J518" s="220"/>
      <c r="K518" s="220"/>
      <c r="L518" s="225"/>
      <c r="M518" s="226"/>
      <c r="N518" s="227"/>
      <c r="O518" s="227"/>
      <c r="P518" s="227"/>
      <c r="Q518" s="227"/>
      <c r="R518" s="227"/>
      <c r="S518" s="227"/>
      <c r="T518" s="228"/>
      <c r="AT518" s="229" t="s">
        <v>255</v>
      </c>
      <c r="AU518" s="229" t="s">
        <v>89</v>
      </c>
      <c r="AV518" s="14" t="s">
        <v>89</v>
      </c>
      <c r="AW518" s="14" t="s">
        <v>35</v>
      </c>
      <c r="AX518" s="14" t="s">
        <v>79</v>
      </c>
      <c r="AY518" s="229" t="s">
        <v>245</v>
      </c>
    </row>
    <row r="519" spans="1:65" s="14" customFormat="1">
      <c r="B519" s="219"/>
      <c r="C519" s="220"/>
      <c r="D519" s="204" t="s">
        <v>255</v>
      </c>
      <c r="E519" s="221" t="s">
        <v>1</v>
      </c>
      <c r="F519" s="222" t="s">
        <v>723</v>
      </c>
      <c r="G519" s="220"/>
      <c r="H519" s="223">
        <v>0.24199999999999999</v>
      </c>
      <c r="I519" s="224"/>
      <c r="J519" s="220"/>
      <c r="K519" s="220"/>
      <c r="L519" s="225"/>
      <c r="M519" s="226"/>
      <c r="N519" s="227"/>
      <c r="O519" s="227"/>
      <c r="P519" s="227"/>
      <c r="Q519" s="227"/>
      <c r="R519" s="227"/>
      <c r="S519" s="227"/>
      <c r="T519" s="228"/>
      <c r="AT519" s="229" t="s">
        <v>255</v>
      </c>
      <c r="AU519" s="229" t="s">
        <v>89</v>
      </c>
      <c r="AV519" s="14" t="s">
        <v>89</v>
      </c>
      <c r="AW519" s="14" t="s">
        <v>35</v>
      </c>
      <c r="AX519" s="14" t="s">
        <v>79</v>
      </c>
      <c r="AY519" s="229" t="s">
        <v>245</v>
      </c>
    </row>
    <row r="520" spans="1:65" s="14" customFormat="1">
      <c r="B520" s="219"/>
      <c r="C520" s="220"/>
      <c r="D520" s="204" t="s">
        <v>255</v>
      </c>
      <c r="E520" s="221" t="s">
        <v>1</v>
      </c>
      <c r="F520" s="222" t="s">
        <v>724</v>
      </c>
      <c r="G520" s="220"/>
      <c r="H520" s="223">
        <v>0.214</v>
      </c>
      <c r="I520" s="224"/>
      <c r="J520" s="220"/>
      <c r="K520" s="220"/>
      <c r="L520" s="225"/>
      <c r="M520" s="226"/>
      <c r="N520" s="227"/>
      <c r="O520" s="227"/>
      <c r="P520" s="227"/>
      <c r="Q520" s="227"/>
      <c r="R520" s="227"/>
      <c r="S520" s="227"/>
      <c r="T520" s="228"/>
      <c r="AT520" s="229" t="s">
        <v>255</v>
      </c>
      <c r="AU520" s="229" t="s">
        <v>89</v>
      </c>
      <c r="AV520" s="14" t="s">
        <v>89</v>
      </c>
      <c r="AW520" s="14" t="s">
        <v>35</v>
      </c>
      <c r="AX520" s="14" t="s">
        <v>79</v>
      </c>
      <c r="AY520" s="229" t="s">
        <v>245</v>
      </c>
    </row>
    <row r="521" spans="1:65" s="15" customFormat="1">
      <c r="B521" s="241"/>
      <c r="C521" s="242"/>
      <c r="D521" s="204" t="s">
        <v>255</v>
      </c>
      <c r="E521" s="243" t="s">
        <v>1</v>
      </c>
      <c r="F521" s="244" t="s">
        <v>274</v>
      </c>
      <c r="G521" s="242"/>
      <c r="H521" s="245">
        <v>112.11</v>
      </c>
      <c r="I521" s="246"/>
      <c r="J521" s="242"/>
      <c r="K521" s="242"/>
      <c r="L521" s="247"/>
      <c r="M521" s="248"/>
      <c r="N521" s="249"/>
      <c r="O521" s="249"/>
      <c r="P521" s="249"/>
      <c r="Q521" s="249"/>
      <c r="R521" s="249"/>
      <c r="S521" s="249"/>
      <c r="T521" s="250"/>
      <c r="AT521" s="251" t="s">
        <v>255</v>
      </c>
      <c r="AU521" s="251" t="s">
        <v>89</v>
      </c>
      <c r="AV521" s="15" t="s">
        <v>252</v>
      </c>
      <c r="AW521" s="15" t="s">
        <v>35</v>
      </c>
      <c r="AX521" s="15" t="s">
        <v>87</v>
      </c>
      <c r="AY521" s="251" t="s">
        <v>245</v>
      </c>
    </row>
    <row r="522" spans="1:65" s="2" customFormat="1" ht="24.2" customHeight="1">
      <c r="A522" s="35"/>
      <c r="B522" s="36"/>
      <c r="C522" s="230" t="s">
        <v>725</v>
      </c>
      <c r="D522" s="230" t="s">
        <v>258</v>
      </c>
      <c r="E522" s="231" t="s">
        <v>726</v>
      </c>
      <c r="F522" s="232" t="s">
        <v>727</v>
      </c>
      <c r="G522" s="233" t="s">
        <v>95</v>
      </c>
      <c r="H522" s="234">
        <v>123.321</v>
      </c>
      <c r="I522" s="235"/>
      <c r="J522" s="236">
        <f>ROUND(I522*H522,2)</f>
        <v>0</v>
      </c>
      <c r="K522" s="237"/>
      <c r="L522" s="238"/>
      <c r="M522" s="239" t="s">
        <v>1</v>
      </c>
      <c r="N522" s="240" t="s">
        <v>44</v>
      </c>
      <c r="O522" s="72"/>
      <c r="P522" s="200">
        <f>O522*H522</f>
        <v>0</v>
      </c>
      <c r="Q522" s="200">
        <v>1.652E-2</v>
      </c>
      <c r="R522" s="200">
        <f>Q522*H522</f>
        <v>2.0372629199999999</v>
      </c>
      <c r="S522" s="200">
        <v>0</v>
      </c>
      <c r="T522" s="201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2" t="s">
        <v>473</v>
      </c>
      <c r="AT522" s="202" t="s">
        <v>258</v>
      </c>
      <c r="AU522" s="202" t="s">
        <v>89</v>
      </c>
      <c r="AY522" s="18" t="s">
        <v>245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18" t="s">
        <v>87</v>
      </c>
      <c r="BK522" s="203">
        <f>ROUND(I522*H522,2)</f>
        <v>0</v>
      </c>
      <c r="BL522" s="18" t="s">
        <v>508</v>
      </c>
      <c r="BM522" s="202" t="s">
        <v>728</v>
      </c>
    </row>
    <row r="523" spans="1:65" s="2" customFormat="1">
      <c r="A523" s="35"/>
      <c r="B523" s="36"/>
      <c r="C523" s="37"/>
      <c r="D523" s="204" t="s">
        <v>254</v>
      </c>
      <c r="E523" s="37"/>
      <c r="F523" s="205" t="s">
        <v>727</v>
      </c>
      <c r="G523" s="37"/>
      <c r="H523" s="37"/>
      <c r="I523" s="206"/>
      <c r="J523" s="37"/>
      <c r="K523" s="37"/>
      <c r="L523" s="40"/>
      <c r="M523" s="207"/>
      <c r="N523" s="208"/>
      <c r="O523" s="72"/>
      <c r="P523" s="72"/>
      <c r="Q523" s="72"/>
      <c r="R523" s="72"/>
      <c r="S523" s="72"/>
      <c r="T523" s="73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254</v>
      </c>
      <c r="AU523" s="18" t="s">
        <v>89</v>
      </c>
    </row>
    <row r="524" spans="1:65" s="14" customFormat="1">
      <c r="B524" s="219"/>
      <c r="C524" s="220"/>
      <c r="D524" s="204" t="s">
        <v>255</v>
      </c>
      <c r="E524" s="220"/>
      <c r="F524" s="222" t="s">
        <v>729</v>
      </c>
      <c r="G524" s="220"/>
      <c r="H524" s="223">
        <v>123.321</v>
      </c>
      <c r="I524" s="224"/>
      <c r="J524" s="220"/>
      <c r="K524" s="220"/>
      <c r="L524" s="225"/>
      <c r="M524" s="226"/>
      <c r="N524" s="227"/>
      <c r="O524" s="227"/>
      <c r="P524" s="227"/>
      <c r="Q524" s="227"/>
      <c r="R524" s="227"/>
      <c r="S524" s="227"/>
      <c r="T524" s="228"/>
      <c r="AT524" s="229" t="s">
        <v>255</v>
      </c>
      <c r="AU524" s="229" t="s">
        <v>89</v>
      </c>
      <c r="AV524" s="14" t="s">
        <v>89</v>
      </c>
      <c r="AW524" s="14" t="s">
        <v>4</v>
      </c>
      <c r="AX524" s="14" t="s">
        <v>87</v>
      </c>
      <c r="AY524" s="229" t="s">
        <v>245</v>
      </c>
    </row>
    <row r="525" spans="1:65" s="2" customFormat="1" ht="16.5" customHeight="1">
      <c r="A525" s="35"/>
      <c r="B525" s="36"/>
      <c r="C525" s="190" t="s">
        <v>730</v>
      </c>
      <c r="D525" s="190" t="s">
        <v>248</v>
      </c>
      <c r="E525" s="191" t="s">
        <v>731</v>
      </c>
      <c r="F525" s="192" t="s">
        <v>732</v>
      </c>
      <c r="G525" s="193" t="s">
        <v>100</v>
      </c>
      <c r="H525" s="194">
        <v>297.60000000000002</v>
      </c>
      <c r="I525" s="195"/>
      <c r="J525" s="196">
        <f>ROUND(I525*H525,2)</f>
        <v>0</v>
      </c>
      <c r="K525" s="197"/>
      <c r="L525" s="40"/>
      <c r="M525" s="198" t="s">
        <v>1</v>
      </c>
      <c r="N525" s="199" t="s">
        <v>44</v>
      </c>
      <c r="O525" s="72"/>
      <c r="P525" s="200">
        <f>O525*H525</f>
        <v>0</v>
      </c>
      <c r="Q525" s="200">
        <v>0</v>
      </c>
      <c r="R525" s="200">
        <f>Q525*H525</f>
        <v>0</v>
      </c>
      <c r="S525" s="200">
        <v>0</v>
      </c>
      <c r="T525" s="201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2" t="s">
        <v>508</v>
      </c>
      <c r="AT525" s="202" t="s">
        <v>248</v>
      </c>
      <c r="AU525" s="202" t="s">
        <v>89</v>
      </c>
      <c r="AY525" s="18" t="s">
        <v>245</v>
      </c>
      <c r="BE525" s="203">
        <f>IF(N525="základní",J525,0)</f>
        <v>0</v>
      </c>
      <c r="BF525" s="203">
        <f>IF(N525="snížená",J525,0)</f>
        <v>0</v>
      </c>
      <c r="BG525" s="203">
        <f>IF(N525="zákl. přenesená",J525,0)</f>
        <v>0</v>
      </c>
      <c r="BH525" s="203">
        <f>IF(N525="sníž. přenesená",J525,0)</f>
        <v>0</v>
      </c>
      <c r="BI525" s="203">
        <f>IF(N525="nulová",J525,0)</f>
        <v>0</v>
      </c>
      <c r="BJ525" s="18" t="s">
        <v>87</v>
      </c>
      <c r="BK525" s="203">
        <f>ROUND(I525*H525,2)</f>
        <v>0</v>
      </c>
      <c r="BL525" s="18" t="s">
        <v>508</v>
      </c>
      <c r="BM525" s="202" t="s">
        <v>733</v>
      </c>
    </row>
    <row r="526" spans="1:65" s="2" customFormat="1">
      <c r="A526" s="35"/>
      <c r="B526" s="36"/>
      <c r="C526" s="37"/>
      <c r="D526" s="204" t="s">
        <v>254</v>
      </c>
      <c r="E526" s="37"/>
      <c r="F526" s="205" t="s">
        <v>734</v>
      </c>
      <c r="G526" s="37"/>
      <c r="H526" s="37"/>
      <c r="I526" s="206"/>
      <c r="J526" s="37"/>
      <c r="K526" s="37"/>
      <c r="L526" s="40"/>
      <c r="M526" s="207"/>
      <c r="N526" s="208"/>
      <c r="O526" s="72"/>
      <c r="P526" s="72"/>
      <c r="Q526" s="72"/>
      <c r="R526" s="72"/>
      <c r="S526" s="72"/>
      <c r="T526" s="73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254</v>
      </c>
      <c r="AU526" s="18" t="s">
        <v>89</v>
      </c>
    </row>
    <row r="527" spans="1:65" s="13" customFormat="1">
      <c r="B527" s="209"/>
      <c r="C527" s="210"/>
      <c r="D527" s="204" t="s">
        <v>255</v>
      </c>
      <c r="E527" s="211" t="s">
        <v>1</v>
      </c>
      <c r="F527" s="212" t="s">
        <v>735</v>
      </c>
      <c r="G527" s="210"/>
      <c r="H527" s="211" t="s">
        <v>1</v>
      </c>
      <c r="I527" s="213"/>
      <c r="J527" s="210"/>
      <c r="K527" s="210"/>
      <c r="L527" s="214"/>
      <c r="M527" s="215"/>
      <c r="N527" s="216"/>
      <c r="O527" s="216"/>
      <c r="P527" s="216"/>
      <c r="Q527" s="216"/>
      <c r="R527" s="216"/>
      <c r="S527" s="216"/>
      <c r="T527" s="217"/>
      <c r="AT527" s="218" t="s">
        <v>255</v>
      </c>
      <c r="AU527" s="218" t="s">
        <v>89</v>
      </c>
      <c r="AV527" s="13" t="s">
        <v>87</v>
      </c>
      <c r="AW527" s="13" t="s">
        <v>35</v>
      </c>
      <c r="AX527" s="13" t="s">
        <v>79</v>
      </c>
      <c r="AY527" s="218" t="s">
        <v>245</v>
      </c>
    </row>
    <row r="528" spans="1:65" s="14" customFormat="1">
      <c r="B528" s="219"/>
      <c r="C528" s="220"/>
      <c r="D528" s="204" t="s">
        <v>255</v>
      </c>
      <c r="E528" s="221" t="s">
        <v>1</v>
      </c>
      <c r="F528" s="222" t="s">
        <v>736</v>
      </c>
      <c r="G528" s="220"/>
      <c r="H528" s="223">
        <v>160.80000000000001</v>
      </c>
      <c r="I528" s="224"/>
      <c r="J528" s="220"/>
      <c r="K528" s="220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255</v>
      </c>
      <c r="AU528" s="229" t="s">
        <v>89</v>
      </c>
      <c r="AV528" s="14" t="s">
        <v>89</v>
      </c>
      <c r="AW528" s="14" t="s">
        <v>35</v>
      </c>
      <c r="AX528" s="14" t="s">
        <v>79</v>
      </c>
      <c r="AY528" s="229" t="s">
        <v>245</v>
      </c>
    </row>
    <row r="529" spans="1:65" s="13" customFormat="1">
      <c r="B529" s="209"/>
      <c r="C529" s="210"/>
      <c r="D529" s="204" t="s">
        <v>255</v>
      </c>
      <c r="E529" s="211" t="s">
        <v>1</v>
      </c>
      <c r="F529" s="212" t="s">
        <v>737</v>
      </c>
      <c r="G529" s="210"/>
      <c r="H529" s="211" t="s">
        <v>1</v>
      </c>
      <c r="I529" s="213"/>
      <c r="J529" s="210"/>
      <c r="K529" s="210"/>
      <c r="L529" s="214"/>
      <c r="M529" s="215"/>
      <c r="N529" s="216"/>
      <c r="O529" s="216"/>
      <c r="P529" s="216"/>
      <c r="Q529" s="216"/>
      <c r="R529" s="216"/>
      <c r="S529" s="216"/>
      <c r="T529" s="217"/>
      <c r="AT529" s="218" t="s">
        <v>255</v>
      </c>
      <c r="AU529" s="218" t="s">
        <v>89</v>
      </c>
      <c r="AV529" s="13" t="s">
        <v>87</v>
      </c>
      <c r="AW529" s="13" t="s">
        <v>35</v>
      </c>
      <c r="AX529" s="13" t="s">
        <v>79</v>
      </c>
      <c r="AY529" s="218" t="s">
        <v>245</v>
      </c>
    </row>
    <row r="530" spans="1:65" s="14" customFormat="1">
      <c r="B530" s="219"/>
      <c r="C530" s="220"/>
      <c r="D530" s="204" t="s">
        <v>255</v>
      </c>
      <c r="E530" s="221" t="s">
        <v>1</v>
      </c>
      <c r="F530" s="222" t="s">
        <v>738</v>
      </c>
      <c r="G530" s="220"/>
      <c r="H530" s="223">
        <v>-18.899999999999999</v>
      </c>
      <c r="I530" s="224"/>
      <c r="J530" s="220"/>
      <c r="K530" s="220"/>
      <c r="L530" s="225"/>
      <c r="M530" s="226"/>
      <c r="N530" s="227"/>
      <c r="O530" s="227"/>
      <c r="P530" s="227"/>
      <c r="Q530" s="227"/>
      <c r="R530" s="227"/>
      <c r="S530" s="227"/>
      <c r="T530" s="228"/>
      <c r="AT530" s="229" t="s">
        <v>255</v>
      </c>
      <c r="AU530" s="229" t="s">
        <v>89</v>
      </c>
      <c r="AV530" s="14" t="s">
        <v>89</v>
      </c>
      <c r="AW530" s="14" t="s">
        <v>35</v>
      </c>
      <c r="AX530" s="14" t="s">
        <v>79</v>
      </c>
      <c r="AY530" s="229" t="s">
        <v>245</v>
      </c>
    </row>
    <row r="531" spans="1:65" s="13" customFormat="1">
      <c r="B531" s="209"/>
      <c r="C531" s="210"/>
      <c r="D531" s="204" t="s">
        <v>255</v>
      </c>
      <c r="E531" s="211" t="s">
        <v>1</v>
      </c>
      <c r="F531" s="212" t="s">
        <v>739</v>
      </c>
      <c r="G531" s="210"/>
      <c r="H531" s="211" t="s">
        <v>1</v>
      </c>
      <c r="I531" s="213"/>
      <c r="J531" s="210"/>
      <c r="K531" s="210"/>
      <c r="L531" s="214"/>
      <c r="M531" s="215"/>
      <c r="N531" s="216"/>
      <c r="O531" s="216"/>
      <c r="P531" s="216"/>
      <c r="Q531" s="216"/>
      <c r="R531" s="216"/>
      <c r="S531" s="216"/>
      <c r="T531" s="217"/>
      <c r="AT531" s="218" t="s">
        <v>255</v>
      </c>
      <c r="AU531" s="218" t="s">
        <v>89</v>
      </c>
      <c r="AV531" s="13" t="s">
        <v>87</v>
      </c>
      <c r="AW531" s="13" t="s">
        <v>35</v>
      </c>
      <c r="AX531" s="13" t="s">
        <v>79</v>
      </c>
      <c r="AY531" s="218" t="s">
        <v>245</v>
      </c>
    </row>
    <row r="532" spans="1:65" s="14" customFormat="1">
      <c r="B532" s="219"/>
      <c r="C532" s="220"/>
      <c r="D532" s="204" t="s">
        <v>255</v>
      </c>
      <c r="E532" s="221" t="s">
        <v>1</v>
      </c>
      <c r="F532" s="222" t="s">
        <v>740</v>
      </c>
      <c r="G532" s="220"/>
      <c r="H532" s="223">
        <v>197.1</v>
      </c>
      <c r="I532" s="224"/>
      <c r="J532" s="220"/>
      <c r="K532" s="220"/>
      <c r="L532" s="225"/>
      <c r="M532" s="226"/>
      <c r="N532" s="227"/>
      <c r="O532" s="227"/>
      <c r="P532" s="227"/>
      <c r="Q532" s="227"/>
      <c r="R532" s="227"/>
      <c r="S532" s="227"/>
      <c r="T532" s="228"/>
      <c r="AT532" s="229" t="s">
        <v>255</v>
      </c>
      <c r="AU532" s="229" t="s">
        <v>89</v>
      </c>
      <c r="AV532" s="14" t="s">
        <v>89</v>
      </c>
      <c r="AW532" s="14" t="s">
        <v>35</v>
      </c>
      <c r="AX532" s="14" t="s">
        <v>79</v>
      </c>
      <c r="AY532" s="229" t="s">
        <v>245</v>
      </c>
    </row>
    <row r="533" spans="1:65" s="13" customFormat="1">
      <c r="B533" s="209"/>
      <c r="C533" s="210"/>
      <c r="D533" s="204" t="s">
        <v>255</v>
      </c>
      <c r="E533" s="211" t="s">
        <v>1</v>
      </c>
      <c r="F533" s="212" t="s">
        <v>737</v>
      </c>
      <c r="G533" s="210"/>
      <c r="H533" s="211" t="s">
        <v>1</v>
      </c>
      <c r="I533" s="213"/>
      <c r="J533" s="210"/>
      <c r="K533" s="210"/>
      <c r="L533" s="214"/>
      <c r="M533" s="215"/>
      <c r="N533" s="216"/>
      <c r="O533" s="216"/>
      <c r="P533" s="216"/>
      <c r="Q533" s="216"/>
      <c r="R533" s="216"/>
      <c r="S533" s="216"/>
      <c r="T533" s="217"/>
      <c r="AT533" s="218" t="s">
        <v>255</v>
      </c>
      <c r="AU533" s="218" t="s">
        <v>89</v>
      </c>
      <c r="AV533" s="13" t="s">
        <v>87</v>
      </c>
      <c r="AW533" s="13" t="s">
        <v>35</v>
      </c>
      <c r="AX533" s="13" t="s">
        <v>79</v>
      </c>
      <c r="AY533" s="218" t="s">
        <v>245</v>
      </c>
    </row>
    <row r="534" spans="1:65" s="14" customFormat="1">
      <c r="B534" s="219"/>
      <c r="C534" s="220"/>
      <c r="D534" s="204" t="s">
        <v>255</v>
      </c>
      <c r="E534" s="221" t="s">
        <v>1</v>
      </c>
      <c r="F534" s="222" t="s">
        <v>741</v>
      </c>
      <c r="G534" s="220"/>
      <c r="H534" s="223">
        <v>-27.72</v>
      </c>
      <c r="I534" s="224"/>
      <c r="J534" s="220"/>
      <c r="K534" s="220"/>
      <c r="L534" s="225"/>
      <c r="M534" s="226"/>
      <c r="N534" s="227"/>
      <c r="O534" s="227"/>
      <c r="P534" s="227"/>
      <c r="Q534" s="227"/>
      <c r="R534" s="227"/>
      <c r="S534" s="227"/>
      <c r="T534" s="228"/>
      <c r="AT534" s="229" t="s">
        <v>255</v>
      </c>
      <c r="AU534" s="229" t="s">
        <v>89</v>
      </c>
      <c r="AV534" s="14" t="s">
        <v>89</v>
      </c>
      <c r="AW534" s="14" t="s">
        <v>35</v>
      </c>
      <c r="AX534" s="14" t="s">
        <v>79</v>
      </c>
      <c r="AY534" s="229" t="s">
        <v>245</v>
      </c>
    </row>
    <row r="535" spans="1:65" s="14" customFormat="1">
      <c r="B535" s="219"/>
      <c r="C535" s="220"/>
      <c r="D535" s="204" t="s">
        <v>255</v>
      </c>
      <c r="E535" s="221" t="s">
        <v>1</v>
      </c>
      <c r="F535" s="222" t="s">
        <v>742</v>
      </c>
      <c r="G535" s="220"/>
      <c r="H535" s="223">
        <v>-7.26</v>
      </c>
      <c r="I535" s="224"/>
      <c r="J535" s="220"/>
      <c r="K535" s="220"/>
      <c r="L535" s="225"/>
      <c r="M535" s="226"/>
      <c r="N535" s="227"/>
      <c r="O535" s="227"/>
      <c r="P535" s="227"/>
      <c r="Q535" s="227"/>
      <c r="R535" s="227"/>
      <c r="S535" s="227"/>
      <c r="T535" s="228"/>
      <c r="AT535" s="229" t="s">
        <v>255</v>
      </c>
      <c r="AU535" s="229" t="s">
        <v>89</v>
      </c>
      <c r="AV535" s="14" t="s">
        <v>89</v>
      </c>
      <c r="AW535" s="14" t="s">
        <v>35</v>
      </c>
      <c r="AX535" s="14" t="s">
        <v>79</v>
      </c>
      <c r="AY535" s="229" t="s">
        <v>245</v>
      </c>
    </row>
    <row r="536" spans="1:65" s="14" customFormat="1">
      <c r="B536" s="219"/>
      <c r="C536" s="220"/>
      <c r="D536" s="204" t="s">
        <v>255</v>
      </c>
      <c r="E536" s="221" t="s">
        <v>1</v>
      </c>
      <c r="F536" s="222" t="s">
        <v>743</v>
      </c>
      <c r="G536" s="220"/>
      <c r="H536" s="223">
        <v>-6.42</v>
      </c>
      <c r="I536" s="224"/>
      <c r="J536" s="220"/>
      <c r="K536" s="220"/>
      <c r="L536" s="225"/>
      <c r="M536" s="226"/>
      <c r="N536" s="227"/>
      <c r="O536" s="227"/>
      <c r="P536" s="227"/>
      <c r="Q536" s="227"/>
      <c r="R536" s="227"/>
      <c r="S536" s="227"/>
      <c r="T536" s="228"/>
      <c r="AT536" s="229" t="s">
        <v>255</v>
      </c>
      <c r="AU536" s="229" t="s">
        <v>89</v>
      </c>
      <c r="AV536" s="14" t="s">
        <v>89</v>
      </c>
      <c r="AW536" s="14" t="s">
        <v>35</v>
      </c>
      <c r="AX536" s="14" t="s">
        <v>79</v>
      </c>
      <c r="AY536" s="229" t="s">
        <v>245</v>
      </c>
    </row>
    <row r="537" spans="1:65" s="15" customFormat="1">
      <c r="B537" s="241"/>
      <c r="C537" s="242"/>
      <c r="D537" s="204" t="s">
        <v>255</v>
      </c>
      <c r="E537" s="243" t="s">
        <v>1</v>
      </c>
      <c r="F537" s="244" t="s">
        <v>274</v>
      </c>
      <c r="G537" s="242"/>
      <c r="H537" s="245">
        <v>297.60000000000002</v>
      </c>
      <c r="I537" s="246"/>
      <c r="J537" s="242"/>
      <c r="K537" s="242"/>
      <c r="L537" s="247"/>
      <c r="M537" s="248"/>
      <c r="N537" s="249"/>
      <c r="O537" s="249"/>
      <c r="P537" s="249"/>
      <c r="Q537" s="249"/>
      <c r="R537" s="249"/>
      <c r="S537" s="249"/>
      <c r="T537" s="250"/>
      <c r="AT537" s="251" t="s">
        <v>255</v>
      </c>
      <c r="AU537" s="251" t="s">
        <v>89</v>
      </c>
      <c r="AV537" s="15" t="s">
        <v>252</v>
      </c>
      <c r="AW537" s="15" t="s">
        <v>35</v>
      </c>
      <c r="AX537" s="15" t="s">
        <v>87</v>
      </c>
      <c r="AY537" s="251" t="s">
        <v>245</v>
      </c>
    </row>
    <row r="538" spans="1:65" s="2" customFormat="1" ht="24.2" customHeight="1">
      <c r="A538" s="35"/>
      <c r="B538" s="36"/>
      <c r="C538" s="230" t="s">
        <v>744</v>
      </c>
      <c r="D538" s="230" t="s">
        <v>258</v>
      </c>
      <c r="E538" s="231" t="s">
        <v>745</v>
      </c>
      <c r="F538" s="232" t="s">
        <v>746</v>
      </c>
      <c r="G538" s="233" t="s">
        <v>387</v>
      </c>
      <c r="H538" s="234">
        <v>0.78600000000000003</v>
      </c>
      <c r="I538" s="235"/>
      <c r="J538" s="236">
        <f>ROUND(I538*H538,2)</f>
        <v>0</v>
      </c>
      <c r="K538" s="237"/>
      <c r="L538" s="238"/>
      <c r="M538" s="239" t="s">
        <v>1</v>
      </c>
      <c r="N538" s="240" t="s">
        <v>44</v>
      </c>
      <c r="O538" s="72"/>
      <c r="P538" s="200">
        <f>O538*H538</f>
        <v>0</v>
      </c>
      <c r="Q538" s="200">
        <v>0.55000000000000004</v>
      </c>
      <c r="R538" s="200">
        <f>Q538*H538</f>
        <v>0.43230000000000007</v>
      </c>
      <c r="S538" s="200">
        <v>0</v>
      </c>
      <c r="T538" s="201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2" t="s">
        <v>473</v>
      </c>
      <c r="AT538" s="202" t="s">
        <v>258</v>
      </c>
      <c r="AU538" s="202" t="s">
        <v>89</v>
      </c>
      <c r="AY538" s="18" t="s">
        <v>245</v>
      </c>
      <c r="BE538" s="203">
        <f>IF(N538="základní",J538,0)</f>
        <v>0</v>
      </c>
      <c r="BF538" s="203">
        <f>IF(N538="snížená",J538,0)</f>
        <v>0</v>
      </c>
      <c r="BG538" s="203">
        <f>IF(N538="zákl. přenesená",J538,0)</f>
        <v>0</v>
      </c>
      <c r="BH538" s="203">
        <f>IF(N538="sníž. přenesená",J538,0)</f>
        <v>0</v>
      </c>
      <c r="BI538" s="203">
        <f>IF(N538="nulová",J538,0)</f>
        <v>0</v>
      </c>
      <c r="BJ538" s="18" t="s">
        <v>87</v>
      </c>
      <c r="BK538" s="203">
        <f>ROUND(I538*H538,2)</f>
        <v>0</v>
      </c>
      <c r="BL538" s="18" t="s">
        <v>508</v>
      </c>
      <c r="BM538" s="202" t="s">
        <v>747</v>
      </c>
    </row>
    <row r="539" spans="1:65" s="2" customFormat="1">
      <c r="A539" s="35"/>
      <c r="B539" s="36"/>
      <c r="C539" s="37"/>
      <c r="D539" s="204" t="s">
        <v>254</v>
      </c>
      <c r="E539" s="37"/>
      <c r="F539" s="205" t="s">
        <v>746</v>
      </c>
      <c r="G539" s="37"/>
      <c r="H539" s="37"/>
      <c r="I539" s="206"/>
      <c r="J539" s="37"/>
      <c r="K539" s="37"/>
      <c r="L539" s="40"/>
      <c r="M539" s="207"/>
      <c r="N539" s="208"/>
      <c r="O539" s="72"/>
      <c r="P539" s="72"/>
      <c r="Q539" s="72"/>
      <c r="R539" s="72"/>
      <c r="S539" s="72"/>
      <c r="T539" s="73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8" t="s">
        <v>254</v>
      </c>
      <c r="AU539" s="18" t="s">
        <v>89</v>
      </c>
    </row>
    <row r="540" spans="1:65" s="14" customFormat="1">
      <c r="B540" s="219"/>
      <c r="C540" s="220"/>
      <c r="D540" s="204" t="s">
        <v>255</v>
      </c>
      <c r="E540" s="220"/>
      <c r="F540" s="222" t="s">
        <v>748</v>
      </c>
      <c r="G540" s="220"/>
      <c r="H540" s="223">
        <v>0.78600000000000003</v>
      </c>
      <c r="I540" s="224"/>
      <c r="J540" s="220"/>
      <c r="K540" s="220"/>
      <c r="L540" s="225"/>
      <c r="M540" s="226"/>
      <c r="N540" s="227"/>
      <c r="O540" s="227"/>
      <c r="P540" s="227"/>
      <c r="Q540" s="227"/>
      <c r="R540" s="227"/>
      <c r="S540" s="227"/>
      <c r="T540" s="228"/>
      <c r="AT540" s="229" t="s">
        <v>255</v>
      </c>
      <c r="AU540" s="229" t="s">
        <v>89</v>
      </c>
      <c r="AV540" s="14" t="s">
        <v>89</v>
      </c>
      <c r="AW540" s="14" t="s">
        <v>4</v>
      </c>
      <c r="AX540" s="14" t="s">
        <v>87</v>
      </c>
      <c r="AY540" s="229" t="s">
        <v>245</v>
      </c>
    </row>
    <row r="541" spans="1:65" s="2" customFormat="1" ht="24.2" customHeight="1">
      <c r="A541" s="35"/>
      <c r="B541" s="36"/>
      <c r="C541" s="190" t="s">
        <v>749</v>
      </c>
      <c r="D541" s="190" t="s">
        <v>248</v>
      </c>
      <c r="E541" s="191" t="s">
        <v>750</v>
      </c>
      <c r="F541" s="192" t="s">
        <v>751</v>
      </c>
      <c r="G541" s="193" t="s">
        <v>95</v>
      </c>
      <c r="H541" s="194">
        <v>9.8000000000000007</v>
      </c>
      <c r="I541" s="195"/>
      <c r="J541" s="196">
        <f>ROUND(I541*H541,2)</f>
        <v>0</v>
      </c>
      <c r="K541" s="197"/>
      <c r="L541" s="40"/>
      <c r="M541" s="198" t="s">
        <v>1</v>
      </c>
      <c r="N541" s="199" t="s">
        <v>44</v>
      </c>
      <c r="O541" s="72"/>
      <c r="P541" s="200">
        <f>O541*H541</f>
        <v>0</v>
      </c>
      <c r="Q541" s="200">
        <v>0</v>
      </c>
      <c r="R541" s="200">
        <f>Q541*H541</f>
        <v>0</v>
      </c>
      <c r="S541" s="200">
        <v>2.4649999999999998E-2</v>
      </c>
      <c r="T541" s="201">
        <f>S541*H541</f>
        <v>0.24157000000000001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02" t="s">
        <v>508</v>
      </c>
      <c r="AT541" s="202" t="s">
        <v>248</v>
      </c>
      <c r="AU541" s="202" t="s">
        <v>89</v>
      </c>
      <c r="AY541" s="18" t="s">
        <v>245</v>
      </c>
      <c r="BE541" s="203">
        <f>IF(N541="základní",J541,0)</f>
        <v>0</v>
      </c>
      <c r="BF541" s="203">
        <f>IF(N541="snížená",J541,0)</f>
        <v>0</v>
      </c>
      <c r="BG541" s="203">
        <f>IF(N541="zákl. přenesená",J541,0)</f>
        <v>0</v>
      </c>
      <c r="BH541" s="203">
        <f>IF(N541="sníž. přenesená",J541,0)</f>
        <v>0</v>
      </c>
      <c r="BI541" s="203">
        <f>IF(N541="nulová",J541,0)</f>
        <v>0</v>
      </c>
      <c r="BJ541" s="18" t="s">
        <v>87</v>
      </c>
      <c r="BK541" s="203">
        <f>ROUND(I541*H541,2)</f>
        <v>0</v>
      </c>
      <c r="BL541" s="18" t="s">
        <v>508</v>
      </c>
      <c r="BM541" s="202" t="s">
        <v>752</v>
      </c>
    </row>
    <row r="542" spans="1:65" s="2" customFormat="1">
      <c r="A542" s="35"/>
      <c r="B542" s="36"/>
      <c r="C542" s="37"/>
      <c r="D542" s="204" t="s">
        <v>254</v>
      </c>
      <c r="E542" s="37"/>
      <c r="F542" s="205" t="s">
        <v>753</v>
      </c>
      <c r="G542" s="37"/>
      <c r="H542" s="37"/>
      <c r="I542" s="206"/>
      <c r="J542" s="37"/>
      <c r="K542" s="37"/>
      <c r="L542" s="40"/>
      <c r="M542" s="207"/>
      <c r="N542" s="208"/>
      <c r="O542" s="72"/>
      <c r="P542" s="72"/>
      <c r="Q542" s="72"/>
      <c r="R542" s="72"/>
      <c r="S542" s="72"/>
      <c r="T542" s="73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254</v>
      </c>
      <c r="AU542" s="18" t="s">
        <v>89</v>
      </c>
    </row>
    <row r="543" spans="1:65" s="13" customFormat="1">
      <c r="B543" s="209"/>
      <c r="C543" s="210"/>
      <c r="D543" s="204" t="s">
        <v>255</v>
      </c>
      <c r="E543" s="211" t="s">
        <v>1</v>
      </c>
      <c r="F543" s="212" t="s">
        <v>754</v>
      </c>
      <c r="G543" s="210"/>
      <c r="H543" s="211" t="s">
        <v>1</v>
      </c>
      <c r="I543" s="213"/>
      <c r="J543" s="210"/>
      <c r="K543" s="210"/>
      <c r="L543" s="214"/>
      <c r="M543" s="215"/>
      <c r="N543" s="216"/>
      <c r="O543" s="216"/>
      <c r="P543" s="216"/>
      <c r="Q543" s="216"/>
      <c r="R543" s="216"/>
      <c r="S543" s="216"/>
      <c r="T543" s="217"/>
      <c r="AT543" s="218" t="s">
        <v>255</v>
      </c>
      <c r="AU543" s="218" t="s">
        <v>89</v>
      </c>
      <c r="AV543" s="13" t="s">
        <v>87</v>
      </c>
      <c r="AW543" s="13" t="s">
        <v>35</v>
      </c>
      <c r="AX543" s="13" t="s">
        <v>79</v>
      </c>
      <c r="AY543" s="218" t="s">
        <v>245</v>
      </c>
    </row>
    <row r="544" spans="1:65" s="14" customFormat="1">
      <c r="B544" s="219"/>
      <c r="C544" s="220"/>
      <c r="D544" s="204" t="s">
        <v>255</v>
      </c>
      <c r="E544" s="221" t="s">
        <v>1</v>
      </c>
      <c r="F544" s="222" t="s">
        <v>139</v>
      </c>
      <c r="G544" s="220"/>
      <c r="H544" s="223">
        <v>9.8000000000000007</v>
      </c>
      <c r="I544" s="224"/>
      <c r="J544" s="220"/>
      <c r="K544" s="220"/>
      <c r="L544" s="225"/>
      <c r="M544" s="226"/>
      <c r="N544" s="227"/>
      <c r="O544" s="227"/>
      <c r="P544" s="227"/>
      <c r="Q544" s="227"/>
      <c r="R544" s="227"/>
      <c r="S544" s="227"/>
      <c r="T544" s="228"/>
      <c r="AT544" s="229" t="s">
        <v>255</v>
      </c>
      <c r="AU544" s="229" t="s">
        <v>89</v>
      </c>
      <c r="AV544" s="14" t="s">
        <v>89</v>
      </c>
      <c r="AW544" s="14" t="s">
        <v>35</v>
      </c>
      <c r="AX544" s="14" t="s">
        <v>87</v>
      </c>
      <c r="AY544" s="229" t="s">
        <v>245</v>
      </c>
    </row>
    <row r="545" spans="1:65" s="2" customFormat="1" ht="24.2" customHeight="1">
      <c r="A545" s="35"/>
      <c r="B545" s="36"/>
      <c r="C545" s="190" t="s">
        <v>755</v>
      </c>
      <c r="D545" s="190" t="s">
        <v>248</v>
      </c>
      <c r="E545" s="191" t="s">
        <v>756</v>
      </c>
      <c r="F545" s="192" t="s">
        <v>757</v>
      </c>
      <c r="G545" s="193" t="s">
        <v>95</v>
      </c>
      <c r="H545" s="194">
        <v>9.8000000000000007</v>
      </c>
      <c r="I545" s="195"/>
      <c r="J545" s="196">
        <f>ROUND(I545*H545,2)</f>
        <v>0</v>
      </c>
      <c r="K545" s="197"/>
      <c r="L545" s="40"/>
      <c r="M545" s="198" t="s">
        <v>1</v>
      </c>
      <c r="N545" s="199" t="s">
        <v>44</v>
      </c>
      <c r="O545" s="72"/>
      <c r="P545" s="200">
        <f>O545*H545</f>
        <v>0</v>
      </c>
      <c r="Q545" s="200">
        <v>0</v>
      </c>
      <c r="R545" s="200">
        <f>Q545*H545</f>
        <v>0</v>
      </c>
      <c r="S545" s="200">
        <v>8.0000000000000002E-3</v>
      </c>
      <c r="T545" s="201">
        <f>S545*H545</f>
        <v>7.8400000000000011E-2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02" t="s">
        <v>508</v>
      </c>
      <c r="AT545" s="202" t="s">
        <v>248</v>
      </c>
      <c r="AU545" s="202" t="s">
        <v>89</v>
      </c>
      <c r="AY545" s="18" t="s">
        <v>245</v>
      </c>
      <c r="BE545" s="203">
        <f>IF(N545="základní",J545,0)</f>
        <v>0</v>
      </c>
      <c r="BF545" s="203">
        <f>IF(N545="snížená",J545,0)</f>
        <v>0</v>
      </c>
      <c r="BG545" s="203">
        <f>IF(N545="zákl. přenesená",J545,0)</f>
        <v>0</v>
      </c>
      <c r="BH545" s="203">
        <f>IF(N545="sníž. přenesená",J545,0)</f>
        <v>0</v>
      </c>
      <c r="BI545" s="203">
        <f>IF(N545="nulová",J545,0)</f>
        <v>0</v>
      </c>
      <c r="BJ545" s="18" t="s">
        <v>87</v>
      </c>
      <c r="BK545" s="203">
        <f>ROUND(I545*H545,2)</f>
        <v>0</v>
      </c>
      <c r="BL545" s="18" t="s">
        <v>508</v>
      </c>
      <c r="BM545" s="202" t="s">
        <v>758</v>
      </c>
    </row>
    <row r="546" spans="1:65" s="2" customFormat="1">
      <c r="A546" s="35"/>
      <c r="B546" s="36"/>
      <c r="C546" s="37"/>
      <c r="D546" s="204" t="s">
        <v>254</v>
      </c>
      <c r="E546" s="37"/>
      <c r="F546" s="205" t="s">
        <v>759</v>
      </c>
      <c r="G546" s="37"/>
      <c r="H546" s="37"/>
      <c r="I546" s="206"/>
      <c r="J546" s="37"/>
      <c r="K546" s="37"/>
      <c r="L546" s="40"/>
      <c r="M546" s="207"/>
      <c r="N546" s="208"/>
      <c r="O546" s="72"/>
      <c r="P546" s="72"/>
      <c r="Q546" s="72"/>
      <c r="R546" s="72"/>
      <c r="S546" s="72"/>
      <c r="T546" s="73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T546" s="18" t="s">
        <v>254</v>
      </c>
      <c r="AU546" s="18" t="s">
        <v>89</v>
      </c>
    </row>
    <row r="547" spans="1:65" s="13" customFormat="1">
      <c r="B547" s="209"/>
      <c r="C547" s="210"/>
      <c r="D547" s="204" t="s">
        <v>255</v>
      </c>
      <c r="E547" s="211" t="s">
        <v>1</v>
      </c>
      <c r="F547" s="212" t="s">
        <v>711</v>
      </c>
      <c r="G547" s="210"/>
      <c r="H547" s="211" t="s">
        <v>1</v>
      </c>
      <c r="I547" s="213"/>
      <c r="J547" s="210"/>
      <c r="K547" s="210"/>
      <c r="L547" s="214"/>
      <c r="M547" s="215"/>
      <c r="N547" s="216"/>
      <c r="O547" s="216"/>
      <c r="P547" s="216"/>
      <c r="Q547" s="216"/>
      <c r="R547" s="216"/>
      <c r="S547" s="216"/>
      <c r="T547" s="217"/>
      <c r="AT547" s="218" t="s">
        <v>255</v>
      </c>
      <c r="AU547" s="218" t="s">
        <v>89</v>
      </c>
      <c r="AV547" s="13" t="s">
        <v>87</v>
      </c>
      <c r="AW547" s="13" t="s">
        <v>35</v>
      </c>
      <c r="AX547" s="13" t="s">
        <v>79</v>
      </c>
      <c r="AY547" s="218" t="s">
        <v>245</v>
      </c>
    </row>
    <row r="548" spans="1:65" s="14" customFormat="1">
      <c r="B548" s="219"/>
      <c r="C548" s="220"/>
      <c r="D548" s="204" t="s">
        <v>255</v>
      </c>
      <c r="E548" s="221" t="s">
        <v>1</v>
      </c>
      <c r="F548" s="222" t="s">
        <v>139</v>
      </c>
      <c r="G548" s="220"/>
      <c r="H548" s="223">
        <v>9.8000000000000007</v>
      </c>
      <c r="I548" s="224"/>
      <c r="J548" s="220"/>
      <c r="K548" s="220"/>
      <c r="L548" s="225"/>
      <c r="M548" s="226"/>
      <c r="N548" s="227"/>
      <c r="O548" s="227"/>
      <c r="P548" s="227"/>
      <c r="Q548" s="227"/>
      <c r="R548" s="227"/>
      <c r="S548" s="227"/>
      <c r="T548" s="228"/>
      <c r="AT548" s="229" t="s">
        <v>255</v>
      </c>
      <c r="AU548" s="229" t="s">
        <v>89</v>
      </c>
      <c r="AV548" s="14" t="s">
        <v>89</v>
      </c>
      <c r="AW548" s="14" t="s">
        <v>35</v>
      </c>
      <c r="AX548" s="14" t="s">
        <v>87</v>
      </c>
      <c r="AY548" s="229" t="s">
        <v>245</v>
      </c>
    </row>
    <row r="549" spans="1:65" s="2" customFormat="1" ht="33" customHeight="1">
      <c r="A549" s="35"/>
      <c r="B549" s="36"/>
      <c r="C549" s="190" t="s">
        <v>760</v>
      </c>
      <c r="D549" s="190" t="s">
        <v>248</v>
      </c>
      <c r="E549" s="191" t="s">
        <v>761</v>
      </c>
      <c r="F549" s="192" t="s">
        <v>762</v>
      </c>
      <c r="G549" s="193" t="s">
        <v>95</v>
      </c>
      <c r="H549" s="194">
        <v>33.82</v>
      </c>
      <c r="I549" s="195"/>
      <c r="J549" s="196">
        <f>ROUND(I549*H549,2)</f>
        <v>0</v>
      </c>
      <c r="K549" s="197"/>
      <c r="L549" s="40"/>
      <c r="M549" s="198" t="s">
        <v>1</v>
      </c>
      <c r="N549" s="199" t="s">
        <v>44</v>
      </c>
      <c r="O549" s="72"/>
      <c r="P549" s="200">
        <f>O549*H549</f>
        <v>0</v>
      </c>
      <c r="Q549" s="200">
        <v>0</v>
      </c>
      <c r="R549" s="200">
        <f>Q549*H549</f>
        <v>0</v>
      </c>
      <c r="S549" s="200">
        <v>0</v>
      </c>
      <c r="T549" s="201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02" t="s">
        <v>508</v>
      </c>
      <c r="AT549" s="202" t="s">
        <v>248</v>
      </c>
      <c r="AU549" s="202" t="s">
        <v>89</v>
      </c>
      <c r="AY549" s="18" t="s">
        <v>245</v>
      </c>
      <c r="BE549" s="203">
        <f>IF(N549="základní",J549,0)</f>
        <v>0</v>
      </c>
      <c r="BF549" s="203">
        <f>IF(N549="snížená",J549,0)</f>
        <v>0</v>
      </c>
      <c r="BG549" s="203">
        <f>IF(N549="zákl. přenesená",J549,0)</f>
        <v>0</v>
      </c>
      <c r="BH549" s="203">
        <f>IF(N549="sníž. přenesená",J549,0)</f>
        <v>0</v>
      </c>
      <c r="BI549" s="203">
        <f>IF(N549="nulová",J549,0)</f>
        <v>0</v>
      </c>
      <c r="BJ549" s="18" t="s">
        <v>87</v>
      </c>
      <c r="BK549" s="203">
        <f>ROUND(I549*H549,2)</f>
        <v>0</v>
      </c>
      <c r="BL549" s="18" t="s">
        <v>508</v>
      </c>
      <c r="BM549" s="202" t="s">
        <v>763</v>
      </c>
    </row>
    <row r="550" spans="1:65" s="2" customFormat="1" ht="19.5">
      <c r="A550" s="35"/>
      <c r="B550" s="36"/>
      <c r="C550" s="37"/>
      <c r="D550" s="204" t="s">
        <v>254</v>
      </c>
      <c r="E550" s="37"/>
      <c r="F550" s="205" t="s">
        <v>764</v>
      </c>
      <c r="G550" s="37"/>
      <c r="H550" s="37"/>
      <c r="I550" s="206"/>
      <c r="J550" s="37"/>
      <c r="K550" s="37"/>
      <c r="L550" s="40"/>
      <c r="M550" s="207"/>
      <c r="N550" s="208"/>
      <c r="O550" s="72"/>
      <c r="P550" s="72"/>
      <c r="Q550" s="72"/>
      <c r="R550" s="72"/>
      <c r="S550" s="72"/>
      <c r="T550" s="73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254</v>
      </c>
      <c r="AU550" s="18" t="s">
        <v>89</v>
      </c>
    </row>
    <row r="551" spans="1:65" s="13" customFormat="1">
      <c r="B551" s="209"/>
      <c r="C551" s="210"/>
      <c r="D551" s="204" t="s">
        <v>255</v>
      </c>
      <c r="E551" s="211" t="s">
        <v>1</v>
      </c>
      <c r="F551" s="212" t="s">
        <v>765</v>
      </c>
      <c r="G551" s="210"/>
      <c r="H551" s="211" t="s">
        <v>1</v>
      </c>
      <c r="I551" s="213"/>
      <c r="J551" s="210"/>
      <c r="K551" s="210"/>
      <c r="L551" s="214"/>
      <c r="M551" s="215"/>
      <c r="N551" s="216"/>
      <c r="O551" s="216"/>
      <c r="P551" s="216"/>
      <c r="Q551" s="216"/>
      <c r="R551" s="216"/>
      <c r="S551" s="216"/>
      <c r="T551" s="217"/>
      <c r="AT551" s="218" t="s">
        <v>255</v>
      </c>
      <c r="AU551" s="218" t="s">
        <v>89</v>
      </c>
      <c r="AV551" s="13" t="s">
        <v>87</v>
      </c>
      <c r="AW551" s="13" t="s">
        <v>35</v>
      </c>
      <c r="AX551" s="13" t="s">
        <v>79</v>
      </c>
      <c r="AY551" s="218" t="s">
        <v>245</v>
      </c>
    </row>
    <row r="552" spans="1:65" s="14" customFormat="1">
      <c r="B552" s="219"/>
      <c r="C552" s="220"/>
      <c r="D552" s="204" t="s">
        <v>255</v>
      </c>
      <c r="E552" s="221" t="s">
        <v>1</v>
      </c>
      <c r="F552" s="222" t="s">
        <v>139</v>
      </c>
      <c r="G552" s="220"/>
      <c r="H552" s="223">
        <v>9.8000000000000007</v>
      </c>
      <c r="I552" s="224"/>
      <c r="J552" s="220"/>
      <c r="K552" s="220"/>
      <c r="L552" s="225"/>
      <c r="M552" s="226"/>
      <c r="N552" s="227"/>
      <c r="O552" s="227"/>
      <c r="P552" s="227"/>
      <c r="Q552" s="227"/>
      <c r="R552" s="227"/>
      <c r="S552" s="227"/>
      <c r="T552" s="228"/>
      <c r="AT552" s="229" t="s">
        <v>255</v>
      </c>
      <c r="AU552" s="229" t="s">
        <v>89</v>
      </c>
      <c r="AV552" s="14" t="s">
        <v>89</v>
      </c>
      <c r="AW552" s="14" t="s">
        <v>35</v>
      </c>
      <c r="AX552" s="14" t="s">
        <v>79</v>
      </c>
      <c r="AY552" s="229" t="s">
        <v>245</v>
      </c>
    </row>
    <row r="553" spans="1:65" s="13" customFormat="1">
      <c r="B553" s="209"/>
      <c r="C553" s="210"/>
      <c r="D553" s="204" t="s">
        <v>255</v>
      </c>
      <c r="E553" s="211" t="s">
        <v>1</v>
      </c>
      <c r="F553" s="212" t="s">
        <v>766</v>
      </c>
      <c r="G553" s="210"/>
      <c r="H553" s="211" t="s">
        <v>1</v>
      </c>
      <c r="I553" s="213"/>
      <c r="J553" s="210"/>
      <c r="K553" s="210"/>
      <c r="L553" s="214"/>
      <c r="M553" s="215"/>
      <c r="N553" s="216"/>
      <c r="O553" s="216"/>
      <c r="P553" s="216"/>
      <c r="Q553" s="216"/>
      <c r="R553" s="216"/>
      <c r="S553" s="216"/>
      <c r="T553" s="217"/>
      <c r="AT553" s="218" t="s">
        <v>255</v>
      </c>
      <c r="AU553" s="218" t="s">
        <v>89</v>
      </c>
      <c r="AV553" s="13" t="s">
        <v>87</v>
      </c>
      <c r="AW553" s="13" t="s">
        <v>35</v>
      </c>
      <c r="AX553" s="13" t="s">
        <v>79</v>
      </c>
      <c r="AY553" s="218" t="s">
        <v>245</v>
      </c>
    </row>
    <row r="554" spans="1:65" s="14" customFormat="1">
      <c r="B554" s="219"/>
      <c r="C554" s="220"/>
      <c r="D554" s="204" t="s">
        <v>255</v>
      </c>
      <c r="E554" s="221" t="s">
        <v>1</v>
      </c>
      <c r="F554" s="222" t="s">
        <v>180</v>
      </c>
      <c r="G554" s="220"/>
      <c r="H554" s="223">
        <v>25.4</v>
      </c>
      <c r="I554" s="224"/>
      <c r="J554" s="220"/>
      <c r="K554" s="220"/>
      <c r="L554" s="225"/>
      <c r="M554" s="226"/>
      <c r="N554" s="227"/>
      <c r="O554" s="227"/>
      <c r="P554" s="227"/>
      <c r="Q554" s="227"/>
      <c r="R554" s="227"/>
      <c r="S554" s="227"/>
      <c r="T554" s="228"/>
      <c r="AT554" s="229" t="s">
        <v>255</v>
      </c>
      <c r="AU554" s="229" t="s">
        <v>89</v>
      </c>
      <c r="AV554" s="14" t="s">
        <v>89</v>
      </c>
      <c r="AW554" s="14" t="s">
        <v>35</v>
      </c>
      <c r="AX554" s="14" t="s">
        <v>79</v>
      </c>
      <c r="AY554" s="229" t="s">
        <v>245</v>
      </c>
    </row>
    <row r="555" spans="1:65" s="13" customFormat="1">
      <c r="B555" s="209"/>
      <c r="C555" s="210"/>
      <c r="D555" s="204" t="s">
        <v>255</v>
      </c>
      <c r="E555" s="211" t="s">
        <v>1</v>
      </c>
      <c r="F555" s="212" t="s">
        <v>767</v>
      </c>
      <c r="G555" s="210"/>
      <c r="H555" s="211" t="s">
        <v>1</v>
      </c>
      <c r="I555" s="213"/>
      <c r="J555" s="210"/>
      <c r="K555" s="210"/>
      <c r="L555" s="214"/>
      <c r="M555" s="215"/>
      <c r="N555" s="216"/>
      <c r="O555" s="216"/>
      <c r="P555" s="216"/>
      <c r="Q555" s="216"/>
      <c r="R555" s="216"/>
      <c r="S555" s="216"/>
      <c r="T555" s="217"/>
      <c r="AT555" s="218" t="s">
        <v>255</v>
      </c>
      <c r="AU555" s="218" t="s">
        <v>89</v>
      </c>
      <c r="AV555" s="13" t="s">
        <v>87</v>
      </c>
      <c r="AW555" s="13" t="s">
        <v>35</v>
      </c>
      <c r="AX555" s="13" t="s">
        <v>79</v>
      </c>
      <c r="AY555" s="218" t="s">
        <v>245</v>
      </c>
    </row>
    <row r="556" spans="1:65" s="14" customFormat="1">
      <c r="B556" s="219"/>
      <c r="C556" s="220"/>
      <c r="D556" s="204" t="s">
        <v>255</v>
      </c>
      <c r="E556" s="221" t="s">
        <v>1</v>
      </c>
      <c r="F556" s="222" t="s">
        <v>768</v>
      </c>
      <c r="G556" s="220"/>
      <c r="H556" s="223">
        <v>-0.92400000000000004</v>
      </c>
      <c r="I556" s="224"/>
      <c r="J556" s="220"/>
      <c r="K556" s="220"/>
      <c r="L556" s="225"/>
      <c r="M556" s="226"/>
      <c r="N556" s="227"/>
      <c r="O556" s="227"/>
      <c r="P556" s="227"/>
      <c r="Q556" s="227"/>
      <c r="R556" s="227"/>
      <c r="S556" s="227"/>
      <c r="T556" s="228"/>
      <c r="AT556" s="229" t="s">
        <v>255</v>
      </c>
      <c r="AU556" s="229" t="s">
        <v>89</v>
      </c>
      <c r="AV556" s="14" t="s">
        <v>89</v>
      </c>
      <c r="AW556" s="14" t="s">
        <v>35</v>
      </c>
      <c r="AX556" s="14" t="s">
        <v>79</v>
      </c>
      <c r="AY556" s="229" t="s">
        <v>245</v>
      </c>
    </row>
    <row r="557" spans="1:65" s="14" customFormat="1">
      <c r="B557" s="219"/>
      <c r="C557" s="220"/>
      <c r="D557" s="204" t="s">
        <v>255</v>
      </c>
      <c r="E557" s="221" t="s">
        <v>1</v>
      </c>
      <c r="F557" s="222" t="s">
        <v>769</v>
      </c>
      <c r="G557" s="220"/>
      <c r="H557" s="223">
        <v>-0.24199999999999999</v>
      </c>
      <c r="I557" s="224"/>
      <c r="J557" s="220"/>
      <c r="K557" s="220"/>
      <c r="L557" s="225"/>
      <c r="M557" s="226"/>
      <c r="N557" s="227"/>
      <c r="O557" s="227"/>
      <c r="P557" s="227"/>
      <c r="Q557" s="227"/>
      <c r="R557" s="227"/>
      <c r="S557" s="227"/>
      <c r="T557" s="228"/>
      <c r="AT557" s="229" t="s">
        <v>255</v>
      </c>
      <c r="AU557" s="229" t="s">
        <v>89</v>
      </c>
      <c r="AV557" s="14" t="s">
        <v>89</v>
      </c>
      <c r="AW557" s="14" t="s">
        <v>35</v>
      </c>
      <c r="AX557" s="14" t="s">
        <v>79</v>
      </c>
      <c r="AY557" s="229" t="s">
        <v>245</v>
      </c>
    </row>
    <row r="558" spans="1:65" s="14" customFormat="1">
      <c r="B558" s="219"/>
      <c r="C558" s="220"/>
      <c r="D558" s="204" t="s">
        <v>255</v>
      </c>
      <c r="E558" s="221" t="s">
        <v>1</v>
      </c>
      <c r="F558" s="222" t="s">
        <v>770</v>
      </c>
      <c r="G558" s="220"/>
      <c r="H558" s="223">
        <v>-0.214</v>
      </c>
      <c r="I558" s="224"/>
      <c r="J558" s="220"/>
      <c r="K558" s="220"/>
      <c r="L558" s="225"/>
      <c r="M558" s="226"/>
      <c r="N558" s="227"/>
      <c r="O558" s="227"/>
      <c r="P558" s="227"/>
      <c r="Q558" s="227"/>
      <c r="R558" s="227"/>
      <c r="S558" s="227"/>
      <c r="T558" s="228"/>
      <c r="AT558" s="229" t="s">
        <v>255</v>
      </c>
      <c r="AU558" s="229" t="s">
        <v>89</v>
      </c>
      <c r="AV558" s="14" t="s">
        <v>89</v>
      </c>
      <c r="AW558" s="14" t="s">
        <v>35</v>
      </c>
      <c r="AX558" s="14" t="s">
        <v>79</v>
      </c>
      <c r="AY558" s="229" t="s">
        <v>245</v>
      </c>
    </row>
    <row r="559" spans="1:65" s="15" customFormat="1">
      <c r="B559" s="241"/>
      <c r="C559" s="242"/>
      <c r="D559" s="204" t="s">
        <v>255</v>
      </c>
      <c r="E559" s="243" t="s">
        <v>1</v>
      </c>
      <c r="F559" s="244" t="s">
        <v>274</v>
      </c>
      <c r="G559" s="242"/>
      <c r="H559" s="245">
        <v>33.82</v>
      </c>
      <c r="I559" s="246"/>
      <c r="J559" s="242"/>
      <c r="K559" s="242"/>
      <c r="L559" s="247"/>
      <c r="M559" s="248"/>
      <c r="N559" s="249"/>
      <c r="O559" s="249"/>
      <c r="P559" s="249"/>
      <c r="Q559" s="249"/>
      <c r="R559" s="249"/>
      <c r="S559" s="249"/>
      <c r="T559" s="250"/>
      <c r="AT559" s="251" t="s">
        <v>255</v>
      </c>
      <c r="AU559" s="251" t="s">
        <v>89</v>
      </c>
      <c r="AV559" s="15" t="s">
        <v>252</v>
      </c>
      <c r="AW559" s="15" t="s">
        <v>35</v>
      </c>
      <c r="AX559" s="15" t="s">
        <v>87</v>
      </c>
      <c r="AY559" s="251" t="s">
        <v>245</v>
      </c>
    </row>
    <row r="560" spans="1:65" s="2" customFormat="1" ht="24.2" customHeight="1">
      <c r="A560" s="35"/>
      <c r="B560" s="36"/>
      <c r="C560" s="230" t="s">
        <v>771</v>
      </c>
      <c r="D560" s="230" t="s">
        <v>258</v>
      </c>
      <c r="E560" s="231" t="s">
        <v>726</v>
      </c>
      <c r="F560" s="232" t="s">
        <v>727</v>
      </c>
      <c r="G560" s="233" t="s">
        <v>95</v>
      </c>
      <c r="H560" s="234">
        <v>37.201999999999998</v>
      </c>
      <c r="I560" s="235"/>
      <c r="J560" s="236">
        <f>ROUND(I560*H560,2)</f>
        <v>0</v>
      </c>
      <c r="K560" s="237"/>
      <c r="L560" s="238"/>
      <c r="M560" s="239" t="s">
        <v>1</v>
      </c>
      <c r="N560" s="240" t="s">
        <v>44</v>
      </c>
      <c r="O560" s="72"/>
      <c r="P560" s="200">
        <f>O560*H560</f>
        <v>0</v>
      </c>
      <c r="Q560" s="200">
        <v>1.652E-2</v>
      </c>
      <c r="R560" s="200">
        <f>Q560*H560</f>
        <v>0.61457704000000002</v>
      </c>
      <c r="S560" s="200">
        <v>0</v>
      </c>
      <c r="T560" s="201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2" t="s">
        <v>473</v>
      </c>
      <c r="AT560" s="202" t="s">
        <v>258</v>
      </c>
      <c r="AU560" s="202" t="s">
        <v>89</v>
      </c>
      <c r="AY560" s="18" t="s">
        <v>245</v>
      </c>
      <c r="BE560" s="203">
        <f>IF(N560="základní",J560,0)</f>
        <v>0</v>
      </c>
      <c r="BF560" s="203">
        <f>IF(N560="snížená",J560,0)</f>
        <v>0</v>
      </c>
      <c r="BG560" s="203">
        <f>IF(N560="zákl. přenesená",J560,0)</f>
        <v>0</v>
      </c>
      <c r="BH560" s="203">
        <f>IF(N560="sníž. přenesená",J560,0)</f>
        <v>0</v>
      </c>
      <c r="BI560" s="203">
        <f>IF(N560="nulová",J560,0)</f>
        <v>0</v>
      </c>
      <c r="BJ560" s="18" t="s">
        <v>87</v>
      </c>
      <c r="BK560" s="203">
        <f>ROUND(I560*H560,2)</f>
        <v>0</v>
      </c>
      <c r="BL560" s="18" t="s">
        <v>508</v>
      </c>
      <c r="BM560" s="202" t="s">
        <v>772</v>
      </c>
    </row>
    <row r="561" spans="1:65" s="2" customFormat="1">
      <c r="A561" s="35"/>
      <c r="B561" s="36"/>
      <c r="C561" s="37"/>
      <c r="D561" s="204" t="s">
        <v>254</v>
      </c>
      <c r="E561" s="37"/>
      <c r="F561" s="205" t="s">
        <v>727</v>
      </c>
      <c r="G561" s="37"/>
      <c r="H561" s="37"/>
      <c r="I561" s="206"/>
      <c r="J561" s="37"/>
      <c r="K561" s="37"/>
      <c r="L561" s="40"/>
      <c r="M561" s="207"/>
      <c r="N561" s="208"/>
      <c r="O561" s="72"/>
      <c r="P561" s="72"/>
      <c r="Q561" s="72"/>
      <c r="R561" s="72"/>
      <c r="S561" s="72"/>
      <c r="T561" s="73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8" t="s">
        <v>254</v>
      </c>
      <c r="AU561" s="18" t="s">
        <v>89</v>
      </c>
    </row>
    <row r="562" spans="1:65" s="14" customFormat="1">
      <c r="B562" s="219"/>
      <c r="C562" s="220"/>
      <c r="D562" s="204" t="s">
        <v>255</v>
      </c>
      <c r="E562" s="220"/>
      <c r="F562" s="222" t="s">
        <v>773</v>
      </c>
      <c r="G562" s="220"/>
      <c r="H562" s="223">
        <v>37.201999999999998</v>
      </c>
      <c r="I562" s="224"/>
      <c r="J562" s="220"/>
      <c r="K562" s="220"/>
      <c r="L562" s="225"/>
      <c r="M562" s="226"/>
      <c r="N562" s="227"/>
      <c r="O562" s="227"/>
      <c r="P562" s="227"/>
      <c r="Q562" s="227"/>
      <c r="R562" s="227"/>
      <c r="S562" s="227"/>
      <c r="T562" s="228"/>
      <c r="AT562" s="229" t="s">
        <v>255</v>
      </c>
      <c r="AU562" s="229" t="s">
        <v>89</v>
      </c>
      <c r="AV562" s="14" t="s">
        <v>89</v>
      </c>
      <c r="AW562" s="14" t="s">
        <v>4</v>
      </c>
      <c r="AX562" s="14" t="s">
        <v>87</v>
      </c>
      <c r="AY562" s="229" t="s">
        <v>245</v>
      </c>
    </row>
    <row r="563" spans="1:65" s="2" customFormat="1" ht="21.75" customHeight="1">
      <c r="A563" s="35"/>
      <c r="B563" s="36"/>
      <c r="C563" s="190" t="s">
        <v>774</v>
      </c>
      <c r="D563" s="190" t="s">
        <v>248</v>
      </c>
      <c r="E563" s="191" t="s">
        <v>775</v>
      </c>
      <c r="F563" s="192" t="s">
        <v>776</v>
      </c>
      <c r="G563" s="193" t="s">
        <v>100</v>
      </c>
      <c r="H563" s="194">
        <v>60.3</v>
      </c>
      <c r="I563" s="195"/>
      <c r="J563" s="196">
        <f>ROUND(I563*H563,2)</f>
        <v>0</v>
      </c>
      <c r="K563" s="197"/>
      <c r="L563" s="40"/>
      <c r="M563" s="198" t="s">
        <v>1</v>
      </c>
      <c r="N563" s="199" t="s">
        <v>44</v>
      </c>
      <c r="O563" s="72"/>
      <c r="P563" s="200">
        <f>O563*H563</f>
        <v>0</v>
      </c>
      <c r="Q563" s="200">
        <v>0</v>
      </c>
      <c r="R563" s="200">
        <f>Q563*H563</f>
        <v>0</v>
      </c>
      <c r="S563" s="200">
        <v>0</v>
      </c>
      <c r="T563" s="201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02" t="s">
        <v>508</v>
      </c>
      <c r="AT563" s="202" t="s">
        <v>248</v>
      </c>
      <c r="AU563" s="202" t="s">
        <v>89</v>
      </c>
      <c r="AY563" s="18" t="s">
        <v>245</v>
      </c>
      <c r="BE563" s="203">
        <f>IF(N563="základní",J563,0)</f>
        <v>0</v>
      </c>
      <c r="BF563" s="203">
        <f>IF(N563="snížená",J563,0)</f>
        <v>0</v>
      </c>
      <c r="BG563" s="203">
        <f>IF(N563="zákl. přenesená",J563,0)</f>
        <v>0</v>
      </c>
      <c r="BH563" s="203">
        <f>IF(N563="sníž. přenesená",J563,0)</f>
        <v>0</v>
      </c>
      <c r="BI563" s="203">
        <f>IF(N563="nulová",J563,0)</f>
        <v>0</v>
      </c>
      <c r="BJ563" s="18" t="s">
        <v>87</v>
      </c>
      <c r="BK563" s="203">
        <f>ROUND(I563*H563,2)</f>
        <v>0</v>
      </c>
      <c r="BL563" s="18" t="s">
        <v>508</v>
      </c>
      <c r="BM563" s="202" t="s">
        <v>777</v>
      </c>
    </row>
    <row r="564" spans="1:65" s="2" customFormat="1">
      <c r="A564" s="35"/>
      <c r="B564" s="36"/>
      <c r="C564" s="37"/>
      <c r="D564" s="204" t="s">
        <v>254</v>
      </c>
      <c r="E564" s="37"/>
      <c r="F564" s="205" t="s">
        <v>778</v>
      </c>
      <c r="G564" s="37"/>
      <c r="H564" s="37"/>
      <c r="I564" s="206"/>
      <c r="J564" s="37"/>
      <c r="K564" s="37"/>
      <c r="L564" s="40"/>
      <c r="M564" s="207"/>
      <c r="N564" s="208"/>
      <c r="O564" s="72"/>
      <c r="P564" s="72"/>
      <c r="Q564" s="72"/>
      <c r="R564" s="72"/>
      <c r="S564" s="72"/>
      <c r="T564" s="73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8" t="s">
        <v>254</v>
      </c>
      <c r="AU564" s="18" t="s">
        <v>89</v>
      </c>
    </row>
    <row r="565" spans="1:65" s="13" customFormat="1">
      <c r="B565" s="209"/>
      <c r="C565" s="210"/>
      <c r="D565" s="204" t="s">
        <v>255</v>
      </c>
      <c r="E565" s="211" t="s">
        <v>1</v>
      </c>
      <c r="F565" s="212" t="s">
        <v>779</v>
      </c>
      <c r="G565" s="210"/>
      <c r="H565" s="211" t="s">
        <v>1</v>
      </c>
      <c r="I565" s="213"/>
      <c r="J565" s="210"/>
      <c r="K565" s="210"/>
      <c r="L565" s="214"/>
      <c r="M565" s="215"/>
      <c r="N565" s="216"/>
      <c r="O565" s="216"/>
      <c r="P565" s="216"/>
      <c r="Q565" s="216"/>
      <c r="R565" s="216"/>
      <c r="S565" s="216"/>
      <c r="T565" s="217"/>
      <c r="AT565" s="218" t="s">
        <v>255</v>
      </c>
      <c r="AU565" s="218" t="s">
        <v>89</v>
      </c>
      <c r="AV565" s="13" t="s">
        <v>87</v>
      </c>
      <c r="AW565" s="13" t="s">
        <v>35</v>
      </c>
      <c r="AX565" s="13" t="s">
        <v>79</v>
      </c>
      <c r="AY565" s="218" t="s">
        <v>245</v>
      </c>
    </row>
    <row r="566" spans="1:65" s="14" customFormat="1">
      <c r="B566" s="219"/>
      <c r="C566" s="220"/>
      <c r="D566" s="204" t="s">
        <v>255</v>
      </c>
      <c r="E566" s="221" t="s">
        <v>1</v>
      </c>
      <c r="F566" s="222" t="s">
        <v>780</v>
      </c>
      <c r="G566" s="220"/>
      <c r="H566" s="223">
        <v>18.899999999999999</v>
      </c>
      <c r="I566" s="224"/>
      <c r="J566" s="220"/>
      <c r="K566" s="220"/>
      <c r="L566" s="225"/>
      <c r="M566" s="226"/>
      <c r="N566" s="227"/>
      <c r="O566" s="227"/>
      <c r="P566" s="227"/>
      <c r="Q566" s="227"/>
      <c r="R566" s="227"/>
      <c r="S566" s="227"/>
      <c r="T566" s="228"/>
      <c r="AT566" s="229" t="s">
        <v>255</v>
      </c>
      <c r="AU566" s="229" t="s">
        <v>89</v>
      </c>
      <c r="AV566" s="14" t="s">
        <v>89</v>
      </c>
      <c r="AW566" s="14" t="s">
        <v>35</v>
      </c>
      <c r="AX566" s="14" t="s">
        <v>79</v>
      </c>
      <c r="AY566" s="229" t="s">
        <v>245</v>
      </c>
    </row>
    <row r="567" spans="1:65" s="13" customFormat="1">
      <c r="B567" s="209"/>
      <c r="C567" s="210"/>
      <c r="D567" s="204" t="s">
        <v>255</v>
      </c>
      <c r="E567" s="211" t="s">
        <v>1</v>
      </c>
      <c r="F567" s="212" t="s">
        <v>781</v>
      </c>
      <c r="G567" s="210"/>
      <c r="H567" s="211" t="s">
        <v>1</v>
      </c>
      <c r="I567" s="213"/>
      <c r="J567" s="210"/>
      <c r="K567" s="210"/>
      <c r="L567" s="214"/>
      <c r="M567" s="215"/>
      <c r="N567" s="216"/>
      <c r="O567" s="216"/>
      <c r="P567" s="216"/>
      <c r="Q567" s="216"/>
      <c r="R567" s="216"/>
      <c r="S567" s="216"/>
      <c r="T567" s="217"/>
      <c r="AT567" s="218" t="s">
        <v>255</v>
      </c>
      <c r="AU567" s="218" t="s">
        <v>89</v>
      </c>
      <c r="AV567" s="13" t="s">
        <v>87</v>
      </c>
      <c r="AW567" s="13" t="s">
        <v>35</v>
      </c>
      <c r="AX567" s="13" t="s">
        <v>79</v>
      </c>
      <c r="AY567" s="218" t="s">
        <v>245</v>
      </c>
    </row>
    <row r="568" spans="1:65" s="14" customFormat="1">
      <c r="B568" s="219"/>
      <c r="C568" s="220"/>
      <c r="D568" s="204" t="s">
        <v>255</v>
      </c>
      <c r="E568" s="221" t="s">
        <v>1</v>
      </c>
      <c r="F568" s="222" t="s">
        <v>782</v>
      </c>
      <c r="G568" s="220"/>
      <c r="H568" s="223">
        <v>27.72</v>
      </c>
      <c r="I568" s="224"/>
      <c r="J568" s="220"/>
      <c r="K568" s="220"/>
      <c r="L568" s="225"/>
      <c r="M568" s="226"/>
      <c r="N568" s="227"/>
      <c r="O568" s="227"/>
      <c r="P568" s="227"/>
      <c r="Q568" s="227"/>
      <c r="R568" s="227"/>
      <c r="S568" s="227"/>
      <c r="T568" s="228"/>
      <c r="AT568" s="229" t="s">
        <v>255</v>
      </c>
      <c r="AU568" s="229" t="s">
        <v>89</v>
      </c>
      <c r="AV568" s="14" t="s">
        <v>89</v>
      </c>
      <c r="AW568" s="14" t="s">
        <v>35</v>
      </c>
      <c r="AX568" s="14" t="s">
        <v>79</v>
      </c>
      <c r="AY568" s="229" t="s">
        <v>245</v>
      </c>
    </row>
    <row r="569" spans="1:65" s="14" customFormat="1">
      <c r="B569" s="219"/>
      <c r="C569" s="220"/>
      <c r="D569" s="204" t="s">
        <v>255</v>
      </c>
      <c r="E569" s="221" t="s">
        <v>1</v>
      </c>
      <c r="F569" s="222" t="s">
        <v>783</v>
      </c>
      <c r="G569" s="220"/>
      <c r="H569" s="223">
        <v>7.26</v>
      </c>
      <c r="I569" s="224"/>
      <c r="J569" s="220"/>
      <c r="K569" s="220"/>
      <c r="L569" s="225"/>
      <c r="M569" s="226"/>
      <c r="N569" s="227"/>
      <c r="O569" s="227"/>
      <c r="P569" s="227"/>
      <c r="Q569" s="227"/>
      <c r="R569" s="227"/>
      <c r="S569" s="227"/>
      <c r="T569" s="228"/>
      <c r="AT569" s="229" t="s">
        <v>255</v>
      </c>
      <c r="AU569" s="229" t="s">
        <v>89</v>
      </c>
      <c r="AV569" s="14" t="s">
        <v>89</v>
      </c>
      <c r="AW569" s="14" t="s">
        <v>35</v>
      </c>
      <c r="AX569" s="14" t="s">
        <v>79</v>
      </c>
      <c r="AY569" s="229" t="s">
        <v>245</v>
      </c>
    </row>
    <row r="570" spans="1:65" s="14" customFormat="1">
      <c r="B570" s="219"/>
      <c r="C570" s="220"/>
      <c r="D570" s="204" t="s">
        <v>255</v>
      </c>
      <c r="E570" s="221" t="s">
        <v>1</v>
      </c>
      <c r="F570" s="222" t="s">
        <v>784</v>
      </c>
      <c r="G570" s="220"/>
      <c r="H570" s="223">
        <v>6.42</v>
      </c>
      <c r="I570" s="224"/>
      <c r="J570" s="220"/>
      <c r="K570" s="220"/>
      <c r="L570" s="225"/>
      <c r="M570" s="226"/>
      <c r="N570" s="227"/>
      <c r="O570" s="227"/>
      <c r="P570" s="227"/>
      <c r="Q570" s="227"/>
      <c r="R570" s="227"/>
      <c r="S570" s="227"/>
      <c r="T570" s="228"/>
      <c r="AT570" s="229" t="s">
        <v>255</v>
      </c>
      <c r="AU570" s="229" t="s">
        <v>89</v>
      </c>
      <c r="AV570" s="14" t="s">
        <v>89</v>
      </c>
      <c r="AW570" s="14" t="s">
        <v>35</v>
      </c>
      <c r="AX570" s="14" t="s">
        <v>79</v>
      </c>
      <c r="AY570" s="229" t="s">
        <v>245</v>
      </c>
    </row>
    <row r="571" spans="1:65" s="15" customFormat="1">
      <c r="B571" s="241"/>
      <c r="C571" s="242"/>
      <c r="D571" s="204" t="s">
        <v>255</v>
      </c>
      <c r="E571" s="243" t="s">
        <v>1</v>
      </c>
      <c r="F571" s="244" t="s">
        <v>274</v>
      </c>
      <c r="G571" s="242"/>
      <c r="H571" s="245">
        <v>60.3</v>
      </c>
      <c r="I571" s="246"/>
      <c r="J571" s="242"/>
      <c r="K571" s="242"/>
      <c r="L571" s="247"/>
      <c r="M571" s="248"/>
      <c r="N571" s="249"/>
      <c r="O571" s="249"/>
      <c r="P571" s="249"/>
      <c r="Q571" s="249"/>
      <c r="R571" s="249"/>
      <c r="S571" s="249"/>
      <c r="T571" s="250"/>
      <c r="AT571" s="251" t="s">
        <v>255</v>
      </c>
      <c r="AU571" s="251" t="s">
        <v>89</v>
      </c>
      <c r="AV571" s="15" t="s">
        <v>252</v>
      </c>
      <c r="AW571" s="15" t="s">
        <v>35</v>
      </c>
      <c r="AX571" s="15" t="s">
        <v>87</v>
      </c>
      <c r="AY571" s="251" t="s">
        <v>245</v>
      </c>
    </row>
    <row r="572" spans="1:65" s="2" customFormat="1" ht="24.2" customHeight="1">
      <c r="A572" s="35"/>
      <c r="B572" s="36"/>
      <c r="C572" s="230" t="s">
        <v>785</v>
      </c>
      <c r="D572" s="230" t="s">
        <v>258</v>
      </c>
      <c r="E572" s="231" t="s">
        <v>745</v>
      </c>
      <c r="F572" s="232" t="s">
        <v>746</v>
      </c>
      <c r="G572" s="233" t="s">
        <v>387</v>
      </c>
      <c r="H572" s="234">
        <v>0.159</v>
      </c>
      <c r="I572" s="235"/>
      <c r="J572" s="236">
        <f>ROUND(I572*H572,2)</f>
        <v>0</v>
      </c>
      <c r="K572" s="237"/>
      <c r="L572" s="238"/>
      <c r="M572" s="239" t="s">
        <v>1</v>
      </c>
      <c r="N572" s="240" t="s">
        <v>44</v>
      </c>
      <c r="O572" s="72"/>
      <c r="P572" s="200">
        <f>O572*H572</f>
        <v>0</v>
      </c>
      <c r="Q572" s="200">
        <v>0.55000000000000004</v>
      </c>
      <c r="R572" s="200">
        <f>Q572*H572</f>
        <v>8.7450000000000014E-2</v>
      </c>
      <c r="S572" s="200">
        <v>0</v>
      </c>
      <c r="T572" s="201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2" t="s">
        <v>473</v>
      </c>
      <c r="AT572" s="202" t="s">
        <v>258</v>
      </c>
      <c r="AU572" s="202" t="s">
        <v>89</v>
      </c>
      <c r="AY572" s="18" t="s">
        <v>245</v>
      </c>
      <c r="BE572" s="203">
        <f>IF(N572="základní",J572,0)</f>
        <v>0</v>
      </c>
      <c r="BF572" s="203">
        <f>IF(N572="snížená",J572,0)</f>
        <v>0</v>
      </c>
      <c r="BG572" s="203">
        <f>IF(N572="zákl. přenesená",J572,0)</f>
        <v>0</v>
      </c>
      <c r="BH572" s="203">
        <f>IF(N572="sníž. přenesená",J572,0)</f>
        <v>0</v>
      </c>
      <c r="BI572" s="203">
        <f>IF(N572="nulová",J572,0)</f>
        <v>0</v>
      </c>
      <c r="BJ572" s="18" t="s">
        <v>87</v>
      </c>
      <c r="BK572" s="203">
        <f>ROUND(I572*H572,2)</f>
        <v>0</v>
      </c>
      <c r="BL572" s="18" t="s">
        <v>508</v>
      </c>
      <c r="BM572" s="202" t="s">
        <v>786</v>
      </c>
    </row>
    <row r="573" spans="1:65" s="2" customFormat="1">
      <c r="A573" s="35"/>
      <c r="B573" s="36"/>
      <c r="C573" s="37"/>
      <c r="D573" s="204" t="s">
        <v>254</v>
      </c>
      <c r="E573" s="37"/>
      <c r="F573" s="205" t="s">
        <v>746</v>
      </c>
      <c r="G573" s="37"/>
      <c r="H573" s="37"/>
      <c r="I573" s="206"/>
      <c r="J573" s="37"/>
      <c r="K573" s="37"/>
      <c r="L573" s="40"/>
      <c r="M573" s="207"/>
      <c r="N573" s="208"/>
      <c r="O573" s="72"/>
      <c r="P573" s="72"/>
      <c r="Q573" s="72"/>
      <c r="R573" s="72"/>
      <c r="S573" s="72"/>
      <c r="T573" s="73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254</v>
      </c>
      <c r="AU573" s="18" t="s">
        <v>89</v>
      </c>
    </row>
    <row r="574" spans="1:65" s="14" customFormat="1">
      <c r="B574" s="219"/>
      <c r="C574" s="220"/>
      <c r="D574" s="204" t="s">
        <v>255</v>
      </c>
      <c r="E574" s="220"/>
      <c r="F574" s="222" t="s">
        <v>787</v>
      </c>
      <c r="G574" s="220"/>
      <c r="H574" s="223">
        <v>0.159</v>
      </c>
      <c r="I574" s="224"/>
      <c r="J574" s="220"/>
      <c r="K574" s="220"/>
      <c r="L574" s="225"/>
      <c r="M574" s="226"/>
      <c r="N574" s="227"/>
      <c r="O574" s="227"/>
      <c r="P574" s="227"/>
      <c r="Q574" s="227"/>
      <c r="R574" s="227"/>
      <c r="S574" s="227"/>
      <c r="T574" s="228"/>
      <c r="AT574" s="229" t="s">
        <v>255</v>
      </c>
      <c r="AU574" s="229" t="s">
        <v>89</v>
      </c>
      <c r="AV574" s="14" t="s">
        <v>89</v>
      </c>
      <c r="AW574" s="14" t="s">
        <v>4</v>
      </c>
      <c r="AX574" s="14" t="s">
        <v>87</v>
      </c>
      <c r="AY574" s="229" t="s">
        <v>245</v>
      </c>
    </row>
    <row r="575" spans="1:65" s="2" customFormat="1" ht="16.5" customHeight="1">
      <c r="A575" s="35"/>
      <c r="B575" s="36"/>
      <c r="C575" s="190" t="s">
        <v>252</v>
      </c>
      <c r="D575" s="190" t="s">
        <v>248</v>
      </c>
      <c r="E575" s="191" t="s">
        <v>788</v>
      </c>
      <c r="F575" s="192" t="s">
        <v>789</v>
      </c>
      <c r="G575" s="193" t="s">
        <v>251</v>
      </c>
      <c r="H575" s="194">
        <v>2</v>
      </c>
      <c r="I575" s="195"/>
      <c r="J575" s="196">
        <f>ROUND(I575*H575,2)</f>
        <v>0</v>
      </c>
      <c r="K575" s="197"/>
      <c r="L575" s="40"/>
      <c r="M575" s="198" t="s">
        <v>1</v>
      </c>
      <c r="N575" s="199" t="s">
        <v>44</v>
      </c>
      <c r="O575" s="72"/>
      <c r="P575" s="200">
        <f>O575*H575</f>
        <v>0</v>
      </c>
      <c r="Q575" s="200">
        <v>0</v>
      </c>
      <c r="R575" s="200">
        <f>Q575*H575</f>
        <v>0</v>
      </c>
      <c r="S575" s="200">
        <v>3.0000000000000001E-3</v>
      </c>
      <c r="T575" s="201">
        <f>S575*H575</f>
        <v>6.0000000000000001E-3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02" t="s">
        <v>508</v>
      </c>
      <c r="AT575" s="202" t="s">
        <v>248</v>
      </c>
      <c r="AU575" s="202" t="s">
        <v>89</v>
      </c>
      <c r="AY575" s="18" t="s">
        <v>245</v>
      </c>
      <c r="BE575" s="203">
        <f>IF(N575="základní",J575,0)</f>
        <v>0</v>
      </c>
      <c r="BF575" s="203">
        <f>IF(N575="snížená",J575,0)</f>
        <v>0</v>
      </c>
      <c r="BG575" s="203">
        <f>IF(N575="zákl. přenesená",J575,0)</f>
        <v>0</v>
      </c>
      <c r="BH575" s="203">
        <f>IF(N575="sníž. přenesená",J575,0)</f>
        <v>0</v>
      </c>
      <c r="BI575" s="203">
        <f>IF(N575="nulová",J575,0)</f>
        <v>0</v>
      </c>
      <c r="BJ575" s="18" t="s">
        <v>87</v>
      </c>
      <c r="BK575" s="203">
        <f>ROUND(I575*H575,2)</f>
        <v>0</v>
      </c>
      <c r="BL575" s="18" t="s">
        <v>508</v>
      </c>
      <c r="BM575" s="202" t="s">
        <v>790</v>
      </c>
    </row>
    <row r="576" spans="1:65" s="2" customFormat="1" ht="19.5">
      <c r="A576" s="35"/>
      <c r="B576" s="36"/>
      <c r="C576" s="37"/>
      <c r="D576" s="204" t="s">
        <v>254</v>
      </c>
      <c r="E576" s="37"/>
      <c r="F576" s="205" t="s">
        <v>791</v>
      </c>
      <c r="G576" s="37"/>
      <c r="H576" s="37"/>
      <c r="I576" s="206"/>
      <c r="J576" s="37"/>
      <c r="K576" s="37"/>
      <c r="L576" s="40"/>
      <c r="M576" s="207"/>
      <c r="N576" s="208"/>
      <c r="O576" s="72"/>
      <c r="P576" s="72"/>
      <c r="Q576" s="72"/>
      <c r="R576" s="72"/>
      <c r="S576" s="72"/>
      <c r="T576" s="73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8" t="s">
        <v>254</v>
      </c>
      <c r="AU576" s="18" t="s">
        <v>89</v>
      </c>
    </row>
    <row r="577" spans="1:65" s="13" customFormat="1">
      <c r="B577" s="209"/>
      <c r="C577" s="210"/>
      <c r="D577" s="204" t="s">
        <v>255</v>
      </c>
      <c r="E577" s="211" t="s">
        <v>1</v>
      </c>
      <c r="F577" s="212" t="s">
        <v>792</v>
      </c>
      <c r="G577" s="210"/>
      <c r="H577" s="211" t="s">
        <v>1</v>
      </c>
      <c r="I577" s="213"/>
      <c r="J577" s="210"/>
      <c r="K577" s="210"/>
      <c r="L577" s="214"/>
      <c r="M577" s="215"/>
      <c r="N577" s="216"/>
      <c r="O577" s="216"/>
      <c r="P577" s="216"/>
      <c r="Q577" s="216"/>
      <c r="R577" s="216"/>
      <c r="S577" s="216"/>
      <c r="T577" s="217"/>
      <c r="AT577" s="218" t="s">
        <v>255</v>
      </c>
      <c r="AU577" s="218" t="s">
        <v>89</v>
      </c>
      <c r="AV577" s="13" t="s">
        <v>87</v>
      </c>
      <c r="AW577" s="13" t="s">
        <v>35</v>
      </c>
      <c r="AX577" s="13" t="s">
        <v>79</v>
      </c>
      <c r="AY577" s="218" t="s">
        <v>245</v>
      </c>
    </row>
    <row r="578" spans="1:65" s="14" customFormat="1">
      <c r="B578" s="219"/>
      <c r="C578" s="220"/>
      <c r="D578" s="204" t="s">
        <v>255</v>
      </c>
      <c r="E578" s="221" t="s">
        <v>1</v>
      </c>
      <c r="F578" s="222" t="s">
        <v>89</v>
      </c>
      <c r="G578" s="220"/>
      <c r="H578" s="223">
        <v>2</v>
      </c>
      <c r="I578" s="224"/>
      <c r="J578" s="220"/>
      <c r="K578" s="220"/>
      <c r="L578" s="225"/>
      <c r="M578" s="226"/>
      <c r="N578" s="227"/>
      <c r="O578" s="227"/>
      <c r="P578" s="227"/>
      <c r="Q578" s="227"/>
      <c r="R578" s="227"/>
      <c r="S578" s="227"/>
      <c r="T578" s="228"/>
      <c r="AT578" s="229" t="s">
        <v>255</v>
      </c>
      <c r="AU578" s="229" t="s">
        <v>89</v>
      </c>
      <c r="AV578" s="14" t="s">
        <v>89</v>
      </c>
      <c r="AW578" s="14" t="s">
        <v>35</v>
      </c>
      <c r="AX578" s="14" t="s">
        <v>87</v>
      </c>
      <c r="AY578" s="229" t="s">
        <v>245</v>
      </c>
    </row>
    <row r="579" spans="1:65" s="2" customFormat="1" ht="24.2" customHeight="1">
      <c r="A579" s="35"/>
      <c r="B579" s="36"/>
      <c r="C579" s="190" t="s">
        <v>793</v>
      </c>
      <c r="D579" s="190" t="s">
        <v>248</v>
      </c>
      <c r="E579" s="191" t="s">
        <v>794</v>
      </c>
      <c r="F579" s="192" t="s">
        <v>795</v>
      </c>
      <c r="G579" s="193" t="s">
        <v>251</v>
      </c>
      <c r="H579" s="194">
        <v>1</v>
      </c>
      <c r="I579" s="195"/>
      <c r="J579" s="196">
        <f>ROUND(I579*H579,2)</f>
        <v>0</v>
      </c>
      <c r="K579" s="197"/>
      <c r="L579" s="40"/>
      <c r="M579" s="198" t="s">
        <v>1</v>
      </c>
      <c r="N579" s="199" t="s">
        <v>44</v>
      </c>
      <c r="O579" s="72"/>
      <c r="P579" s="200">
        <f>O579*H579</f>
        <v>0</v>
      </c>
      <c r="Q579" s="200">
        <v>0</v>
      </c>
      <c r="R579" s="200">
        <f>Q579*H579</f>
        <v>0</v>
      </c>
      <c r="S579" s="200">
        <v>0</v>
      </c>
      <c r="T579" s="201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02" t="s">
        <v>508</v>
      </c>
      <c r="AT579" s="202" t="s">
        <v>248</v>
      </c>
      <c r="AU579" s="202" t="s">
        <v>89</v>
      </c>
      <c r="AY579" s="18" t="s">
        <v>245</v>
      </c>
      <c r="BE579" s="203">
        <f>IF(N579="základní",J579,0)</f>
        <v>0</v>
      </c>
      <c r="BF579" s="203">
        <f>IF(N579="snížená",J579,0)</f>
        <v>0</v>
      </c>
      <c r="BG579" s="203">
        <f>IF(N579="zákl. přenesená",J579,0)</f>
        <v>0</v>
      </c>
      <c r="BH579" s="203">
        <f>IF(N579="sníž. přenesená",J579,0)</f>
        <v>0</v>
      </c>
      <c r="BI579" s="203">
        <f>IF(N579="nulová",J579,0)</f>
        <v>0</v>
      </c>
      <c r="BJ579" s="18" t="s">
        <v>87</v>
      </c>
      <c r="BK579" s="203">
        <f>ROUND(I579*H579,2)</f>
        <v>0</v>
      </c>
      <c r="BL579" s="18" t="s">
        <v>508</v>
      </c>
      <c r="BM579" s="202" t="s">
        <v>796</v>
      </c>
    </row>
    <row r="580" spans="1:65" s="2" customFormat="1" ht="19.5">
      <c r="A580" s="35"/>
      <c r="B580" s="36"/>
      <c r="C580" s="37"/>
      <c r="D580" s="204" t="s">
        <v>254</v>
      </c>
      <c r="E580" s="37"/>
      <c r="F580" s="205" t="s">
        <v>797</v>
      </c>
      <c r="G580" s="37"/>
      <c r="H580" s="37"/>
      <c r="I580" s="206"/>
      <c r="J580" s="37"/>
      <c r="K580" s="37"/>
      <c r="L580" s="40"/>
      <c r="M580" s="207"/>
      <c r="N580" s="208"/>
      <c r="O580" s="72"/>
      <c r="P580" s="72"/>
      <c r="Q580" s="72"/>
      <c r="R580" s="72"/>
      <c r="S580" s="72"/>
      <c r="T580" s="73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254</v>
      </c>
      <c r="AU580" s="18" t="s">
        <v>89</v>
      </c>
    </row>
    <row r="581" spans="1:65" s="13" customFormat="1">
      <c r="B581" s="209"/>
      <c r="C581" s="210"/>
      <c r="D581" s="204" t="s">
        <v>255</v>
      </c>
      <c r="E581" s="211" t="s">
        <v>1</v>
      </c>
      <c r="F581" s="212" t="s">
        <v>422</v>
      </c>
      <c r="G581" s="210"/>
      <c r="H581" s="211" t="s">
        <v>1</v>
      </c>
      <c r="I581" s="213"/>
      <c r="J581" s="210"/>
      <c r="K581" s="210"/>
      <c r="L581" s="214"/>
      <c r="M581" s="215"/>
      <c r="N581" s="216"/>
      <c r="O581" s="216"/>
      <c r="P581" s="216"/>
      <c r="Q581" s="216"/>
      <c r="R581" s="216"/>
      <c r="S581" s="216"/>
      <c r="T581" s="217"/>
      <c r="AT581" s="218" t="s">
        <v>255</v>
      </c>
      <c r="AU581" s="218" t="s">
        <v>89</v>
      </c>
      <c r="AV581" s="13" t="s">
        <v>87</v>
      </c>
      <c r="AW581" s="13" t="s">
        <v>35</v>
      </c>
      <c r="AX581" s="13" t="s">
        <v>79</v>
      </c>
      <c r="AY581" s="218" t="s">
        <v>245</v>
      </c>
    </row>
    <row r="582" spans="1:65" s="14" customFormat="1">
      <c r="B582" s="219"/>
      <c r="C582" s="220"/>
      <c r="D582" s="204" t="s">
        <v>255</v>
      </c>
      <c r="E582" s="221" t="s">
        <v>1</v>
      </c>
      <c r="F582" s="222" t="s">
        <v>87</v>
      </c>
      <c r="G582" s="220"/>
      <c r="H582" s="223">
        <v>1</v>
      </c>
      <c r="I582" s="224"/>
      <c r="J582" s="220"/>
      <c r="K582" s="220"/>
      <c r="L582" s="225"/>
      <c r="M582" s="226"/>
      <c r="N582" s="227"/>
      <c r="O582" s="227"/>
      <c r="P582" s="227"/>
      <c r="Q582" s="227"/>
      <c r="R582" s="227"/>
      <c r="S582" s="227"/>
      <c r="T582" s="228"/>
      <c r="AT582" s="229" t="s">
        <v>255</v>
      </c>
      <c r="AU582" s="229" t="s">
        <v>89</v>
      </c>
      <c r="AV582" s="14" t="s">
        <v>89</v>
      </c>
      <c r="AW582" s="14" t="s">
        <v>35</v>
      </c>
      <c r="AX582" s="14" t="s">
        <v>87</v>
      </c>
      <c r="AY582" s="229" t="s">
        <v>245</v>
      </c>
    </row>
    <row r="583" spans="1:65" s="2" customFormat="1" ht="37.9" customHeight="1">
      <c r="A583" s="35"/>
      <c r="B583" s="36"/>
      <c r="C583" s="230" t="s">
        <v>798</v>
      </c>
      <c r="D583" s="230" t="s">
        <v>258</v>
      </c>
      <c r="E583" s="231" t="s">
        <v>799</v>
      </c>
      <c r="F583" s="232" t="s">
        <v>800</v>
      </c>
      <c r="G583" s="233" t="s">
        <v>251</v>
      </c>
      <c r="H583" s="234">
        <v>1</v>
      </c>
      <c r="I583" s="235"/>
      <c r="J583" s="236">
        <f>ROUND(I583*H583,2)</f>
        <v>0</v>
      </c>
      <c r="K583" s="237"/>
      <c r="L583" s="238"/>
      <c r="M583" s="239" t="s">
        <v>1</v>
      </c>
      <c r="N583" s="240" t="s">
        <v>44</v>
      </c>
      <c r="O583" s="72"/>
      <c r="P583" s="200">
        <f>O583*H583</f>
        <v>0</v>
      </c>
      <c r="Q583" s="200">
        <v>4.1000000000000002E-2</v>
      </c>
      <c r="R583" s="200">
        <f>Q583*H583</f>
        <v>4.1000000000000002E-2</v>
      </c>
      <c r="S583" s="200">
        <v>0</v>
      </c>
      <c r="T583" s="201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02" t="s">
        <v>473</v>
      </c>
      <c r="AT583" s="202" t="s">
        <v>258</v>
      </c>
      <c r="AU583" s="202" t="s">
        <v>89</v>
      </c>
      <c r="AY583" s="18" t="s">
        <v>245</v>
      </c>
      <c r="BE583" s="203">
        <f>IF(N583="základní",J583,0)</f>
        <v>0</v>
      </c>
      <c r="BF583" s="203">
        <f>IF(N583="snížená",J583,0)</f>
        <v>0</v>
      </c>
      <c r="BG583" s="203">
        <f>IF(N583="zákl. přenesená",J583,0)</f>
        <v>0</v>
      </c>
      <c r="BH583" s="203">
        <f>IF(N583="sníž. přenesená",J583,0)</f>
        <v>0</v>
      </c>
      <c r="BI583" s="203">
        <f>IF(N583="nulová",J583,0)</f>
        <v>0</v>
      </c>
      <c r="BJ583" s="18" t="s">
        <v>87</v>
      </c>
      <c r="BK583" s="203">
        <f>ROUND(I583*H583,2)</f>
        <v>0</v>
      </c>
      <c r="BL583" s="18" t="s">
        <v>508</v>
      </c>
      <c r="BM583" s="202" t="s">
        <v>801</v>
      </c>
    </row>
    <row r="584" spans="1:65" s="2" customFormat="1" ht="29.25">
      <c r="A584" s="35"/>
      <c r="B584" s="36"/>
      <c r="C584" s="37"/>
      <c r="D584" s="204" t="s">
        <v>254</v>
      </c>
      <c r="E584" s="37"/>
      <c r="F584" s="205" t="s">
        <v>802</v>
      </c>
      <c r="G584" s="37"/>
      <c r="H584" s="37"/>
      <c r="I584" s="206"/>
      <c r="J584" s="37"/>
      <c r="K584" s="37"/>
      <c r="L584" s="40"/>
      <c r="M584" s="207"/>
      <c r="N584" s="208"/>
      <c r="O584" s="72"/>
      <c r="P584" s="72"/>
      <c r="Q584" s="72"/>
      <c r="R584" s="72"/>
      <c r="S584" s="72"/>
      <c r="T584" s="73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254</v>
      </c>
      <c r="AU584" s="18" t="s">
        <v>89</v>
      </c>
    </row>
    <row r="585" spans="1:65" s="2" customFormat="1" ht="24.2" customHeight="1">
      <c r="A585" s="35"/>
      <c r="B585" s="36"/>
      <c r="C585" s="190" t="s">
        <v>803</v>
      </c>
      <c r="D585" s="190" t="s">
        <v>248</v>
      </c>
      <c r="E585" s="191" t="s">
        <v>804</v>
      </c>
      <c r="F585" s="192" t="s">
        <v>805</v>
      </c>
      <c r="G585" s="193" t="s">
        <v>251</v>
      </c>
      <c r="H585" s="194">
        <v>1</v>
      </c>
      <c r="I585" s="195"/>
      <c r="J585" s="196">
        <f>ROUND(I585*H585,2)</f>
        <v>0</v>
      </c>
      <c r="K585" s="197"/>
      <c r="L585" s="40"/>
      <c r="M585" s="198" t="s">
        <v>1</v>
      </c>
      <c r="N585" s="199" t="s">
        <v>44</v>
      </c>
      <c r="O585" s="72"/>
      <c r="P585" s="200">
        <f>O585*H585</f>
        <v>0</v>
      </c>
      <c r="Q585" s="200">
        <v>0</v>
      </c>
      <c r="R585" s="200">
        <f>Q585*H585</f>
        <v>0</v>
      </c>
      <c r="S585" s="200">
        <v>0</v>
      </c>
      <c r="T585" s="201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2" t="s">
        <v>508</v>
      </c>
      <c r="AT585" s="202" t="s">
        <v>248</v>
      </c>
      <c r="AU585" s="202" t="s">
        <v>89</v>
      </c>
      <c r="AY585" s="18" t="s">
        <v>245</v>
      </c>
      <c r="BE585" s="203">
        <f>IF(N585="základní",J585,0)</f>
        <v>0</v>
      </c>
      <c r="BF585" s="203">
        <f>IF(N585="snížená",J585,0)</f>
        <v>0</v>
      </c>
      <c r="BG585" s="203">
        <f>IF(N585="zákl. přenesená",J585,0)</f>
        <v>0</v>
      </c>
      <c r="BH585" s="203">
        <f>IF(N585="sníž. přenesená",J585,0)</f>
        <v>0</v>
      </c>
      <c r="BI585" s="203">
        <f>IF(N585="nulová",J585,0)</f>
        <v>0</v>
      </c>
      <c r="BJ585" s="18" t="s">
        <v>87</v>
      </c>
      <c r="BK585" s="203">
        <f>ROUND(I585*H585,2)</f>
        <v>0</v>
      </c>
      <c r="BL585" s="18" t="s">
        <v>508</v>
      </c>
      <c r="BM585" s="202" t="s">
        <v>806</v>
      </c>
    </row>
    <row r="586" spans="1:65" s="2" customFormat="1" ht="19.5">
      <c r="A586" s="35"/>
      <c r="B586" s="36"/>
      <c r="C586" s="37"/>
      <c r="D586" s="204" t="s">
        <v>254</v>
      </c>
      <c r="E586" s="37"/>
      <c r="F586" s="205" t="s">
        <v>807</v>
      </c>
      <c r="G586" s="37"/>
      <c r="H586" s="37"/>
      <c r="I586" s="206"/>
      <c r="J586" s="37"/>
      <c r="K586" s="37"/>
      <c r="L586" s="40"/>
      <c r="M586" s="207"/>
      <c r="N586" s="208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254</v>
      </c>
      <c r="AU586" s="18" t="s">
        <v>89</v>
      </c>
    </row>
    <row r="587" spans="1:65" s="13" customFormat="1">
      <c r="B587" s="209"/>
      <c r="C587" s="210"/>
      <c r="D587" s="204" t="s">
        <v>255</v>
      </c>
      <c r="E587" s="211" t="s">
        <v>1</v>
      </c>
      <c r="F587" s="212" t="s">
        <v>412</v>
      </c>
      <c r="G587" s="210"/>
      <c r="H587" s="211" t="s">
        <v>1</v>
      </c>
      <c r="I587" s="213"/>
      <c r="J587" s="210"/>
      <c r="K587" s="210"/>
      <c r="L587" s="214"/>
      <c r="M587" s="215"/>
      <c r="N587" s="216"/>
      <c r="O587" s="216"/>
      <c r="P587" s="216"/>
      <c r="Q587" s="216"/>
      <c r="R587" s="216"/>
      <c r="S587" s="216"/>
      <c r="T587" s="217"/>
      <c r="AT587" s="218" t="s">
        <v>255</v>
      </c>
      <c r="AU587" s="218" t="s">
        <v>89</v>
      </c>
      <c r="AV587" s="13" t="s">
        <v>87</v>
      </c>
      <c r="AW587" s="13" t="s">
        <v>35</v>
      </c>
      <c r="AX587" s="13" t="s">
        <v>79</v>
      </c>
      <c r="AY587" s="218" t="s">
        <v>245</v>
      </c>
    </row>
    <row r="588" spans="1:65" s="14" customFormat="1">
      <c r="B588" s="219"/>
      <c r="C588" s="220"/>
      <c r="D588" s="204" t="s">
        <v>255</v>
      </c>
      <c r="E588" s="221" t="s">
        <v>1</v>
      </c>
      <c r="F588" s="222" t="s">
        <v>87</v>
      </c>
      <c r="G588" s="220"/>
      <c r="H588" s="223">
        <v>1</v>
      </c>
      <c r="I588" s="224"/>
      <c r="J588" s="220"/>
      <c r="K588" s="220"/>
      <c r="L588" s="225"/>
      <c r="M588" s="226"/>
      <c r="N588" s="227"/>
      <c r="O588" s="227"/>
      <c r="P588" s="227"/>
      <c r="Q588" s="227"/>
      <c r="R588" s="227"/>
      <c r="S588" s="227"/>
      <c r="T588" s="228"/>
      <c r="AT588" s="229" t="s">
        <v>255</v>
      </c>
      <c r="AU588" s="229" t="s">
        <v>89</v>
      </c>
      <c r="AV588" s="14" t="s">
        <v>89</v>
      </c>
      <c r="AW588" s="14" t="s">
        <v>35</v>
      </c>
      <c r="AX588" s="14" t="s">
        <v>87</v>
      </c>
      <c r="AY588" s="229" t="s">
        <v>245</v>
      </c>
    </row>
    <row r="589" spans="1:65" s="2" customFormat="1" ht="37.9" customHeight="1">
      <c r="A589" s="35"/>
      <c r="B589" s="36"/>
      <c r="C589" s="230" t="s">
        <v>808</v>
      </c>
      <c r="D589" s="230" t="s">
        <v>258</v>
      </c>
      <c r="E589" s="231" t="s">
        <v>809</v>
      </c>
      <c r="F589" s="232" t="s">
        <v>810</v>
      </c>
      <c r="G589" s="233" t="s">
        <v>251</v>
      </c>
      <c r="H589" s="234">
        <v>1</v>
      </c>
      <c r="I589" s="235"/>
      <c r="J589" s="236">
        <f>ROUND(I589*H589,2)</f>
        <v>0</v>
      </c>
      <c r="K589" s="237"/>
      <c r="L589" s="238"/>
      <c r="M589" s="239" t="s">
        <v>1</v>
      </c>
      <c r="N589" s="240" t="s">
        <v>44</v>
      </c>
      <c r="O589" s="72"/>
      <c r="P589" s="200">
        <f>O589*H589</f>
        <v>0</v>
      </c>
      <c r="Q589" s="200">
        <v>4.1000000000000002E-2</v>
      </c>
      <c r="R589" s="200">
        <f>Q589*H589</f>
        <v>4.1000000000000002E-2</v>
      </c>
      <c r="S589" s="200">
        <v>0</v>
      </c>
      <c r="T589" s="201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2" t="s">
        <v>473</v>
      </c>
      <c r="AT589" s="202" t="s">
        <v>258</v>
      </c>
      <c r="AU589" s="202" t="s">
        <v>89</v>
      </c>
      <c r="AY589" s="18" t="s">
        <v>245</v>
      </c>
      <c r="BE589" s="203">
        <f>IF(N589="základní",J589,0)</f>
        <v>0</v>
      </c>
      <c r="BF589" s="203">
        <f>IF(N589="snížená",J589,0)</f>
        <v>0</v>
      </c>
      <c r="BG589" s="203">
        <f>IF(N589="zákl. přenesená",J589,0)</f>
        <v>0</v>
      </c>
      <c r="BH589" s="203">
        <f>IF(N589="sníž. přenesená",J589,0)</f>
        <v>0</v>
      </c>
      <c r="BI589" s="203">
        <f>IF(N589="nulová",J589,0)</f>
        <v>0</v>
      </c>
      <c r="BJ589" s="18" t="s">
        <v>87</v>
      </c>
      <c r="BK589" s="203">
        <f>ROUND(I589*H589,2)</f>
        <v>0</v>
      </c>
      <c r="BL589" s="18" t="s">
        <v>508</v>
      </c>
      <c r="BM589" s="202" t="s">
        <v>811</v>
      </c>
    </row>
    <row r="590" spans="1:65" s="2" customFormat="1" ht="29.25">
      <c r="A590" s="35"/>
      <c r="B590" s="36"/>
      <c r="C590" s="37"/>
      <c r="D590" s="204" t="s">
        <v>254</v>
      </c>
      <c r="E590" s="37"/>
      <c r="F590" s="205" t="s">
        <v>812</v>
      </c>
      <c r="G590" s="37"/>
      <c r="H590" s="37"/>
      <c r="I590" s="206"/>
      <c r="J590" s="37"/>
      <c r="K590" s="37"/>
      <c r="L590" s="40"/>
      <c r="M590" s="207"/>
      <c r="N590" s="208"/>
      <c r="O590" s="72"/>
      <c r="P590" s="72"/>
      <c r="Q590" s="72"/>
      <c r="R590" s="72"/>
      <c r="S590" s="72"/>
      <c r="T590" s="73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254</v>
      </c>
      <c r="AU590" s="18" t="s">
        <v>89</v>
      </c>
    </row>
    <row r="591" spans="1:65" s="2" customFormat="1" ht="21.75" customHeight="1">
      <c r="A591" s="35"/>
      <c r="B591" s="36"/>
      <c r="C591" s="190" t="s">
        <v>161</v>
      </c>
      <c r="D591" s="190" t="s">
        <v>248</v>
      </c>
      <c r="E591" s="191" t="s">
        <v>813</v>
      </c>
      <c r="F591" s="192" t="s">
        <v>814</v>
      </c>
      <c r="G591" s="193" t="s">
        <v>251</v>
      </c>
      <c r="H591" s="194">
        <v>2</v>
      </c>
      <c r="I591" s="195"/>
      <c r="J591" s="196">
        <f>ROUND(I591*H591,2)</f>
        <v>0</v>
      </c>
      <c r="K591" s="197"/>
      <c r="L591" s="40"/>
      <c r="M591" s="198" t="s">
        <v>1</v>
      </c>
      <c r="N591" s="199" t="s">
        <v>44</v>
      </c>
      <c r="O591" s="72"/>
      <c r="P591" s="200">
        <f>O591*H591</f>
        <v>0</v>
      </c>
      <c r="Q591" s="200">
        <v>0</v>
      </c>
      <c r="R591" s="200">
        <f>Q591*H591</f>
        <v>0</v>
      </c>
      <c r="S591" s="200">
        <v>0</v>
      </c>
      <c r="T591" s="201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02" t="s">
        <v>508</v>
      </c>
      <c r="AT591" s="202" t="s">
        <v>248</v>
      </c>
      <c r="AU591" s="202" t="s">
        <v>89</v>
      </c>
      <c r="AY591" s="18" t="s">
        <v>245</v>
      </c>
      <c r="BE591" s="203">
        <f>IF(N591="základní",J591,0)</f>
        <v>0</v>
      </c>
      <c r="BF591" s="203">
        <f>IF(N591="snížená",J591,0)</f>
        <v>0</v>
      </c>
      <c r="BG591" s="203">
        <f>IF(N591="zákl. přenesená",J591,0)</f>
        <v>0</v>
      </c>
      <c r="BH591" s="203">
        <f>IF(N591="sníž. přenesená",J591,0)</f>
        <v>0</v>
      </c>
      <c r="BI591" s="203">
        <f>IF(N591="nulová",J591,0)</f>
        <v>0</v>
      </c>
      <c r="BJ591" s="18" t="s">
        <v>87</v>
      </c>
      <c r="BK591" s="203">
        <f>ROUND(I591*H591,2)</f>
        <v>0</v>
      </c>
      <c r="BL591" s="18" t="s">
        <v>508</v>
      </c>
      <c r="BM591" s="202" t="s">
        <v>815</v>
      </c>
    </row>
    <row r="592" spans="1:65" s="2" customFormat="1" ht="19.5">
      <c r="A592" s="35"/>
      <c r="B592" s="36"/>
      <c r="C592" s="37"/>
      <c r="D592" s="204" t="s">
        <v>254</v>
      </c>
      <c r="E592" s="37"/>
      <c r="F592" s="205" t="s">
        <v>816</v>
      </c>
      <c r="G592" s="37"/>
      <c r="H592" s="37"/>
      <c r="I592" s="206"/>
      <c r="J592" s="37"/>
      <c r="K592" s="37"/>
      <c r="L592" s="40"/>
      <c r="M592" s="207"/>
      <c r="N592" s="208"/>
      <c r="O592" s="72"/>
      <c r="P592" s="72"/>
      <c r="Q592" s="72"/>
      <c r="R592" s="72"/>
      <c r="S592" s="72"/>
      <c r="T592" s="73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8" t="s">
        <v>254</v>
      </c>
      <c r="AU592" s="18" t="s">
        <v>89</v>
      </c>
    </row>
    <row r="593" spans="1:65" s="13" customFormat="1" ht="22.5">
      <c r="B593" s="209"/>
      <c r="C593" s="210"/>
      <c r="D593" s="204" t="s">
        <v>255</v>
      </c>
      <c r="E593" s="211" t="s">
        <v>1</v>
      </c>
      <c r="F593" s="212" t="s">
        <v>817</v>
      </c>
      <c r="G593" s="210"/>
      <c r="H593" s="211" t="s">
        <v>1</v>
      </c>
      <c r="I593" s="213"/>
      <c r="J593" s="210"/>
      <c r="K593" s="210"/>
      <c r="L593" s="214"/>
      <c r="M593" s="215"/>
      <c r="N593" s="216"/>
      <c r="O593" s="216"/>
      <c r="P593" s="216"/>
      <c r="Q593" s="216"/>
      <c r="R593" s="216"/>
      <c r="S593" s="216"/>
      <c r="T593" s="217"/>
      <c r="AT593" s="218" t="s">
        <v>255</v>
      </c>
      <c r="AU593" s="218" t="s">
        <v>89</v>
      </c>
      <c r="AV593" s="13" t="s">
        <v>87</v>
      </c>
      <c r="AW593" s="13" t="s">
        <v>35</v>
      </c>
      <c r="AX593" s="13" t="s">
        <v>79</v>
      </c>
      <c r="AY593" s="218" t="s">
        <v>245</v>
      </c>
    </row>
    <row r="594" spans="1:65" s="14" customFormat="1">
      <c r="B594" s="219"/>
      <c r="C594" s="220"/>
      <c r="D594" s="204" t="s">
        <v>255</v>
      </c>
      <c r="E594" s="221" t="s">
        <v>1</v>
      </c>
      <c r="F594" s="222" t="s">
        <v>87</v>
      </c>
      <c r="G594" s="220"/>
      <c r="H594" s="223">
        <v>1</v>
      </c>
      <c r="I594" s="224"/>
      <c r="J594" s="220"/>
      <c r="K594" s="220"/>
      <c r="L594" s="225"/>
      <c r="M594" s="226"/>
      <c r="N594" s="227"/>
      <c r="O594" s="227"/>
      <c r="P594" s="227"/>
      <c r="Q594" s="227"/>
      <c r="R594" s="227"/>
      <c r="S594" s="227"/>
      <c r="T594" s="228"/>
      <c r="AT594" s="229" t="s">
        <v>255</v>
      </c>
      <c r="AU594" s="229" t="s">
        <v>89</v>
      </c>
      <c r="AV594" s="14" t="s">
        <v>89</v>
      </c>
      <c r="AW594" s="14" t="s">
        <v>35</v>
      </c>
      <c r="AX594" s="14" t="s">
        <v>79</v>
      </c>
      <c r="AY594" s="229" t="s">
        <v>245</v>
      </c>
    </row>
    <row r="595" spans="1:65" s="13" customFormat="1" ht="22.5">
      <c r="B595" s="209"/>
      <c r="C595" s="210"/>
      <c r="D595" s="204" t="s">
        <v>255</v>
      </c>
      <c r="E595" s="211" t="s">
        <v>1</v>
      </c>
      <c r="F595" s="212" t="s">
        <v>818</v>
      </c>
      <c r="G595" s="210"/>
      <c r="H595" s="211" t="s">
        <v>1</v>
      </c>
      <c r="I595" s="213"/>
      <c r="J595" s="210"/>
      <c r="K595" s="210"/>
      <c r="L595" s="214"/>
      <c r="M595" s="215"/>
      <c r="N595" s="216"/>
      <c r="O595" s="216"/>
      <c r="P595" s="216"/>
      <c r="Q595" s="216"/>
      <c r="R595" s="216"/>
      <c r="S595" s="216"/>
      <c r="T595" s="217"/>
      <c r="AT595" s="218" t="s">
        <v>255</v>
      </c>
      <c r="AU595" s="218" t="s">
        <v>89</v>
      </c>
      <c r="AV595" s="13" t="s">
        <v>87</v>
      </c>
      <c r="AW595" s="13" t="s">
        <v>35</v>
      </c>
      <c r="AX595" s="13" t="s">
        <v>79</v>
      </c>
      <c r="AY595" s="218" t="s">
        <v>245</v>
      </c>
    </row>
    <row r="596" spans="1:65" s="14" customFormat="1">
      <c r="B596" s="219"/>
      <c r="C596" s="220"/>
      <c r="D596" s="204" t="s">
        <v>255</v>
      </c>
      <c r="E596" s="221" t="s">
        <v>1</v>
      </c>
      <c r="F596" s="222" t="s">
        <v>87</v>
      </c>
      <c r="G596" s="220"/>
      <c r="H596" s="223">
        <v>1</v>
      </c>
      <c r="I596" s="224"/>
      <c r="J596" s="220"/>
      <c r="K596" s="220"/>
      <c r="L596" s="225"/>
      <c r="M596" s="226"/>
      <c r="N596" s="227"/>
      <c r="O596" s="227"/>
      <c r="P596" s="227"/>
      <c r="Q596" s="227"/>
      <c r="R596" s="227"/>
      <c r="S596" s="227"/>
      <c r="T596" s="228"/>
      <c r="AT596" s="229" t="s">
        <v>255</v>
      </c>
      <c r="AU596" s="229" t="s">
        <v>89</v>
      </c>
      <c r="AV596" s="14" t="s">
        <v>89</v>
      </c>
      <c r="AW596" s="14" t="s">
        <v>35</v>
      </c>
      <c r="AX596" s="14" t="s">
        <v>79</v>
      </c>
      <c r="AY596" s="229" t="s">
        <v>245</v>
      </c>
    </row>
    <row r="597" spans="1:65" s="15" customFormat="1">
      <c r="B597" s="241"/>
      <c r="C597" s="242"/>
      <c r="D597" s="204" t="s">
        <v>255</v>
      </c>
      <c r="E597" s="243" t="s">
        <v>1</v>
      </c>
      <c r="F597" s="244" t="s">
        <v>274</v>
      </c>
      <c r="G597" s="242"/>
      <c r="H597" s="245">
        <v>2</v>
      </c>
      <c r="I597" s="246"/>
      <c r="J597" s="242"/>
      <c r="K597" s="242"/>
      <c r="L597" s="247"/>
      <c r="M597" s="248"/>
      <c r="N597" s="249"/>
      <c r="O597" s="249"/>
      <c r="P597" s="249"/>
      <c r="Q597" s="249"/>
      <c r="R597" s="249"/>
      <c r="S597" s="249"/>
      <c r="T597" s="250"/>
      <c r="AT597" s="251" t="s">
        <v>255</v>
      </c>
      <c r="AU597" s="251" t="s">
        <v>89</v>
      </c>
      <c r="AV597" s="15" t="s">
        <v>252</v>
      </c>
      <c r="AW597" s="15" t="s">
        <v>35</v>
      </c>
      <c r="AX597" s="15" t="s">
        <v>87</v>
      </c>
      <c r="AY597" s="251" t="s">
        <v>245</v>
      </c>
    </row>
    <row r="598" spans="1:65" s="2" customFormat="1" ht="16.5" customHeight="1">
      <c r="A598" s="35"/>
      <c r="B598" s="36"/>
      <c r="C598" s="230" t="s">
        <v>819</v>
      </c>
      <c r="D598" s="230" t="s">
        <v>258</v>
      </c>
      <c r="E598" s="231" t="s">
        <v>820</v>
      </c>
      <c r="F598" s="232" t="s">
        <v>821</v>
      </c>
      <c r="G598" s="233" t="s">
        <v>251</v>
      </c>
      <c r="H598" s="234">
        <v>2</v>
      </c>
      <c r="I598" s="235"/>
      <c r="J598" s="236">
        <f>ROUND(I598*H598,2)</f>
        <v>0</v>
      </c>
      <c r="K598" s="237"/>
      <c r="L598" s="238"/>
      <c r="M598" s="239" t="s">
        <v>1</v>
      </c>
      <c r="N598" s="240" t="s">
        <v>44</v>
      </c>
      <c r="O598" s="72"/>
      <c r="P598" s="200">
        <f>O598*H598</f>
        <v>0</v>
      </c>
      <c r="Q598" s="200">
        <v>2.2000000000000001E-3</v>
      </c>
      <c r="R598" s="200">
        <f>Q598*H598</f>
        <v>4.4000000000000003E-3</v>
      </c>
      <c r="S598" s="200">
        <v>0</v>
      </c>
      <c r="T598" s="201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02" t="s">
        <v>473</v>
      </c>
      <c r="AT598" s="202" t="s">
        <v>258</v>
      </c>
      <c r="AU598" s="202" t="s">
        <v>89</v>
      </c>
      <c r="AY598" s="18" t="s">
        <v>245</v>
      </c>
      <c r="BE598" s="203">
        <f>IF(N598="základní",J598,0)</f>
        <v>0</v>
      </c>
      <c r="BF598" s="203">
        <f>IF(N598="snížená",J598,0)</f>
        <v>0</v>
      </c>
      <c r="BG598" s="203">
        <f>IF(N598="zákl. přenesená",J598,0)</f>
        <v>0</v>
      </c>
      <c r="BH598" s="203">
        <f>IF(N598="sníž. přenesená",J598,0)</f>
        <v>0</v>
      </c>
      <c r="BI598" s="203">
        <f>IF(N598="nulová",J598,0)</f>
        <v>0</v>
      </c>
      <c r="BJ598" s="18" t="s">
        <v>87</v>
      </c>
      <c r="BK598" s="203">
        <f>ROUND(I598*H598,2)</f>
        <v>0</v>
      </c>
      <c r="BL598" s="18" t="s">
        <v>508</v>
      </c>
      <c r="BM598" s="202" t="s">
        <v>822</v>
      </c>
    </row>
    <row r="599" spans="1:65" s="2" customFormat="1">
      <c r="A599" s="35"/>
      <c r="B599" s="36"/>
      <c r="C599" s="37"/>
      <c r="D599" s="204" t="s">
        <v>254</v>
      </c>
      <c r="E599" s="37"/>
      <c r="F599" s="205" t="s">
        <v>821</v>
      </c>
      <c r="G599" s="37"/>
      <c r="H599" s="37"/>
      <c r="I599" s="206"/>
      <c r="J599" s="37"/>
      <c r="K599" s="37"/>
      <c r="L599" s="40"/>
      <c r="M599" s="207"/>
      <c r="N599" s="208"/>
      <c r="O599" s="72"/>
      <c r="P599" s="72"/>
      <c r="Q599" s="72"/>
      <c r="R599" s="72"/>
      <c r="S599" s="72"/>
      <c r="T599" s="73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254</v>
      </c>
      <c r="AU599" s="18" t="s">
        <v>89</v>
      </c>
    </row>
    <row r="600" spans="1:65" s="2" customFormat="1" ht="24.2" customHeight="1">
      <c r="A600" s="35"/>
      <c r="B600" s="36"/>
      <c r="C600" s="190" t="s">
        <v>823</v>
      </c>
      <c r="D600" s="190" t="s">
        <v>248</v>
      </c>
      <c r="E600" s="191" t="s">
        <v>824</v>
      </c>
      <c r="F600" s="192" t="s">
        <v>825</v>
      </c>
      <c r="G600" s="193" t="s">
        <v>251</v>
      </c>
      <c r="H600" s="194">
        <v>2</v>
      </c>
      <c r="I600" s="195"/>
      <c r="J600" s="196">
        <f>ROUND(I600*H600,2)</f>
        <v>0</v>
      </c>
      <c r="K600" s="197"/>
      <c r="L600" s="40"/>
      <c r="M600" s="198" t="s">
        <v>1</v>
      </c>
      <c r="N600" s="199" t="s">
        <v>44</v>
      </c>
      <c r="O600" s="72"/>
      <c r="P600" s="200">
        <f>O600*H600</f>
        <v>0</v>
      </c>
      <c r="Q600" s="200">
        <v>0</v>
      </c>
      <c r="R600" s="200">
        <f>Q600*H600</f>
        <v>0</v>
      </c>
      <c r="S600" s="200">
        <v>2E-3</v>
      </c>
      <c r="T600" s="201">
        <f>S600*H600</f>
        <v>4.0000000000000001E-3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02" t="s">
        <v>508</v>
      </c>
      <c r="AT600" s="202" t="s">
        <v>248</v>
      </c>
      <c r="AU600" s="202" t="s">
        <v>89</v>
      </c>
      <c r="AY600" s="18" t="s">
        <v>245</v>
      </c>
      <c r="BE600" s="203">
        <f>IF(N600="základní",J600,0)</f>
        <v>0</v>
      </c>
      <c r="BF600" s="203">
        <f>IF(N600="snížená",J600,0)</f>
        <v>0</v>
      </c>
      <c r="BG600" s="203">
        <f>IF(N600="zákl. přenesená",J600,0)</f>
        <v>0</v>
      </c>
      <c r="BH600" s="203">
        <f>IF(N600="sníž. přenesená",J600,0)</f>
        <v>0</v>
      </c>
      <c r="BI600" s="203">
        <f>IF(N600="nulová",J600,0)</f>
        <v>0</v>
      </c>
      <c r="BJ600" s="18" t="s">
        <v>87</v>
      </c>
      <c r="BK600" s="203">
        <f>ROUND(I600*H600,2)</f>
        <v>0</v>
      </c>
      <c r="BL600" s="18" t="s">
        <v>508</v>
      </c>
      <c r="BM600" s="202" t="s">
        <v>826</v>
      </c>
    </row>
    <row r="601" spans="1:65" s="2" customFormat="1" ht="19.5">
      <c r="A601" s="35"/>
      <c r="B601" s="36"/>
      <c r="C601" s="37"/>
      <c r="D601" s="204" t="s">
        <v>254</v>
      </c>
      <c r="E601" s="37"/>
      <c r="F601" s="205" t="s">
        <v>827</v>
      </c>
      <c r="G601" s="37"/>
      <c r="H601" s="37"/>
      <c r="I601" s="206"/>
      <c r="J601" s="37"/>
      <c r="K601" s="37"/>
      <c r="L601" s="40"/>
      <c r="M601" s="207"/>
      <c r="N601" s="208"/>
      <c r="O601" s="72"/>
      <c r="P601" s="72"/>
      <c r="Q601" s="72"/>
      <c r="R601" s="72"/>
      <c r="S601" s="72"/>
      <c r="T601" s="73"/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T601" s="18" t="s">
        <v>254</v>
      </c>
      <c r="AU601" s="18" t="s">
        <v>89</v>
      </c>
    </row>
    <row r="602" spans="1:65" s="13" customFormat="1">
      <c r="B602" s="209"/>
      <c r="C602" s="210"/>
      <c r="D602" s="204" t="s">
        <v>255</v>
      </c>
      <c r="E602" s="211" t="s">
        <v>1</v>
      </c>
      <c r="F602" s="212" t="s">
        <v>828</v>
      </c>
      <c r="G602" s="210"/>
      <c r="H602" s="211" t="s">
        <v>1</v>
      </c>
      <c r="I602" s="213"/>
      <c r="J602" s="210"/>
      <c r="K602" s="210"/>
      <c r="L602" s="214"/>
      <c r="M602" s="215"/>
      <c r="N602" s="216"/>
      <c r="O602" s="216"/>
      <c r="P602" s="216"/>
      <c r="Q602" s="216"/>
      <c r="R602" s="216"/>
      <c r="S602" s="216"/>
      <c r="T602" s="217"/>
      <c r="AT602" s="218" t="s">
        <v>255</v>
      </c>
      <c r="AU602" s="218" t="s">
        <v>89</v>
      </c>
      <c r="AV602" s="13" t="s">
        <v>87</v>
      </c>
      <c r="AW602" s="13" t="s">
        <v>35</v>
      </c>
      <c r="AX602" s="13" t="s">
        <v>79</v>
      </c>
      <c r="AY602" s="218" t="s">
        <v>245</v>
      </c>
    </row>
    <row r="603" spans="1:65" s="14" customFormat="1">
      <c r="B603" s="219"/>
      <c r="C603" s="220"/>
      <c r="D603" s="204" t="s">
        <v>255</v>
      </c>
      <c r="E603" s="221" t="s">
        <v>1</v>
      </c>
      <c r="F603" s="222" t="s">
        <v>87</v>
      </c>
      <c r="G603" s="220"/>
      <c r="H603" s="223">
        <v>1</v>
      </c>
      <c r="I603" s="224"/>
      <c r="J603" s="220"/>
      <c r="K603" s="220"/>
      <c r="L603" s="225"/>
      <c r="M603" s="226"/>
      <c r="N603" s="227"/>
      <c r="O603" s="227"/>
      <c r="P603" s="227"/>
      <c r="Q603" s="227"/>
      <c r="R603" s="227"/>
      <c r="S603" s="227"/>
      <c r="T603" s="228"/>
      <c r="AT603" s="229" t="s">
        <v>255</v>
      </c>
      <c r="AU603" s="229" t="s">
        <v>89</v>
      </c>
      <c r="AV603" s="14" t="s">
        <v>89</v>
      </c>
      <c r="AW603" s="14" t="s">
        <v>35</v>
      </c>
      <c r="AX603" s="14" t="s">
        <v>79</v>
      </c>
      <c r="AY603" s="229" t="s">
        <v>245</v>
      </c>
    </row>
    <row r="604" spans="1:65" s="13" customFormat="1">
      <c r="B604" s="209"/>
      <c r="C604" s="210"/>
      <c r="D604" s="204" t="s">
        <v>255</v>
      </c>
      <c r="E604" s="211" t="s">
        <v>1</v>
      </c>
      <c r="F604" s="212" t="s">
        <v>829</v>
      </c>
      <c r="G604" s="210"/>
      <c r="H604" s="211" t="s">
        <v>1</v>
      </c>
      <c r="I604" s="213"/>
      <c r="J604" s="210"/>
      <c r="K604" s="210"/>
      <c r="L604" s="214"/>
      <c r="M604" s="215"/>
      <c r="N604" s="216"/>
      <c r="O604" s="216"/>
      <c r="P604" s="216"/>
      <c r="Q604" s="216"/>
      <c r="R604" s="216"/>
      <c r="S604" s="216"/>
      <c r="T604" s="217"/>
      <c r="AT604" s="218" t="s">
        <v>255</v>
      </c>
      <c r="AU604" s="218" t="s">
        <v>89</v>
      </c>
      <c r="AV604" s="13" t="s">
        <v>87</v>
      </c>
      <c r="AW604" s="13" t="s">
        <v>35</v>
      </c>
      <c r="AX604" s="13" t="s">
        <v>79</v>
      </c>
      <c r="AY604" s="218" t="s">
        <v>245</v>
      </c>
    </row>
    <row r="605" spans="1:65" s="14" customFormat="1">
      <c r="B605" s="219"/>
      <c r="C605" s="220"/>
      <c r="D605" s="204" t="s">
        <v>255</v>
      </c>
      <c r="E605" s="221" t="s">
        <v>1</v>
      </c>
      <c r="F605" s="222" t="s">
        <v>87</v>
      </c>
      <c r="G605" s="220"/>
      <c r="H605" s="223">
        <v>1</v>
      </c>
      <c r="I605" s="224"/>
      <c r="J605" s="220"/>
      <c r="K605" s="220"/>
      <c r="L605" s="225"/>
      <c r="M605" s="226"/>
      <c r="N605" s="227"/>
      <c r="O605" s="227"/>
      <c r="P605" s="227"/>
      <c r="Q605" s="227"/>
      <c r="R605" s="227"/>
      <c r="S605" s="227"/>
      <c r="T605" s="228"/>
      <c r="AT605" s="229" t="s">
        <v>255</v>
      </c>
      <c r="AU605" s="229" t="s">
        <v>89</v>
      </c>
      <c r="AV605" s="14" t="s">
        <v>89</v>
      </c>
      <c r="AW605" s="14" t="s">
        <v>35</v>
      </c>
      <c r="AX605" s="14" t="s">
        <v>79</v>
      </c>
      <c r="AY605" s="229" t="s">
        <v>245</v>
      </c>
    </row>
    <row r="606" spans="1:65" s="15" customFormat="1">
      <c r="B606" s="241"/>
      <c r="C606" s="242"/>
      <c r="D606" s="204" t="s">
        <v>255</v>
      </c>
      <c r="E606" s="243" t="s">
        <v>1</v>
      </c>
      <c r="F606" s="244" t="s">
        <v>274</v>
      </c>
      <c r="G606" s="242"/>
      <c r="H606" s="245">
        <v>2</v>
      </c>
      <c r="I606" s="246"/>
      <c r="J606" s="242"/>
      <c r="K606" s="242"/>
      <c r="L606" s="247"/>
      <c r="M606" s="248"/>
      <c r="N606" s="249"/>
      <c r="O606" s="249"/>
      <c r="P606" s="249"/>
      <c r="Q606" s="249"/>
      <c r="R606" s="249"/>
      <c r="S606" s="249"/>
      <c r="T606" s="250"/>
      <c r="AT606" s="251" t="s">
        <v>255</v>
      </c>
      <c r="AU606" s="251" t="s">
        <v>89</v>
      </c>
      <c r="AV606" s="15" t="s">
        <v>252</v>
      </c>
      <c r="AW606" s="15" t="s">
        <v>35</v>
      </c>
      <c r="AX606" s="15" t="s">
        <v>87</v>
      </c>
      <c r="AY606" s="251" t="s">
        <v>245</v>
      </c>
    </row>
    <row r="607" spans="1:65" s="2" customFormat="1" ht="24.2" customHeight="1">
      <c r="A607" s="35"/>
      <c r="B607" s="36"/>
      <c r="C607" s="190" t="s">
        <v>830</v>
      </c>
      <c r="D607" s="190" t="s">
        <v>248</v>
      </c>
      <c r="E607" s="191" t="s">
        <v>831</v>
      </c>
      <c r="F607" s="192" t="s">
        <v>832</v>
      </c>
      <c r="G607" s="193" t="s">
        <v>251</v>
      </c>
      <c r="H607" s="194">
        <v>4</v>
      </c>
      <c r="I607" s="195"/>
      <c r="J607" s="196">
        <f>ROUND(I607*H607,2)</f>
        <v>0</v>
      </c>
      <c r="K607" s="197"/>
      <c r="L607" s="40"/>
      <c r="M607" s="198" t="s">
        <v>1</v>
      </c>
      <c r="N607" s="199" t="s">
        <v>44</v>
      </c>
      <c r="O607" s="72"/>
      <c r="P607" s="200">
        <f>O607*H607</f>
        <v>0</v>
      </c>
      <c r="Q607" s="200">
        <v>0</v>
      </c>
      <c r="R607" s="200">
        <f>Q607*H607</f>
        <v>0</v>
      </c>
      <c r="S607" s="200">
        <v>1E-3</v>
      </c>
      <c r="T607" s="201">
        <f>S607*H607</f>
        <v>4.0000000000000001E-3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02" t="s">
        <v>508</v>
      </c>
      <c r="AT607" s="202" t="s">
        <v>248</v>
      </c>
      <c r="AU607" s="202" t="s">
        <v>89</v>
      </c>
      <c r="AY607" s="18" t="s">
        <v>245</v>
      </c>
      <c r="BE607" s="203">
        <f>IF(N607="základní",J607,0)</f>
        <v>0</v>
      </c>
      <c r="BF607" s="203">
        <f>IF(N607="snížená",J607,0)</f>
        <v>0</v>
      </c>
      <c r="BG607" s="203">
        <f>IF(N607="zákl. přenesená",J607,0)</f>
        <v>0</v>
      </c>
      <c r="BH607" s="203">
        <f>IF(N607="sníž. přenesená",J607,0)</f>
        <v>0</v>
      </c>
      <c r="BI607" s="203">
        <f>IF(N607="nulová",J607,0)</f>
        <v>0</v>
      </c>
      <c r="BJ607" s="18" t="s">
        <v>87</v>
      </c>
      <c r="BK607" s="203">
        <f>ROUND(I607*H607,2)</f>
        <v>0</v>
      </c>
      <c r="BL607" s="18" t="s">
        <v>508</v>
      </c>
      <c r="BM607" s="202" t="s">
        <v>833</v>
      </c>
    </row>
    <row r="608" spans="1:65" s="2" customFormat="1" ht="19.5">
      <c r="A608" s="35"/>
      <c r="B608" s="36"/>
      <c r="C608" s="37"/>
      <c r="D608" s="204" t="s">
        <v>254</v>
      </c>
      <c r="E608" s="37"/>
      <c r="F608" s="205" t="s">
        <v>834</v>
      </c>
      <c r="G608" s="37"/>
      <c r="H608" s="37"/>
      <c r="I608" s="206"/>
      <c r="J608" s="37"/>
      <c r="K608" s="37"/>
      <c r="L608" s="40"/>
      <c r="M608" s="207"/>
      <c r="N608" s="208"/>
      <c r="O608" s="72"/>
      <c r="P608" s="72"/>
      <c r="Q608" s="72"/>
      <c r="R608" s="72"/>
      <c r="S608" s="72"/>
      <c r="T608" s="73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8" t="s">
        <v>254</v>
      </c>
      <c r="AU608" s="18" t="s">
        <v>89</v>
      </c>
    </row>
    <row r="609" spans="1:65" s="13" customFormat="1">
      <c r="B609" s="209"/>
      <c r="C609" s="210"/>
      <c r="D609" s="204" t="s">
        <v>255</v>
      </c>
      <c r="E609" s="211" t="s">
        <v>1</v>
      </c>
      <c r="F609" s="212" t="s">
        <v>828</v>
      </c>
      <c r="G609" s="210"/>
      <c r="H609" s="211" t="s">
        <v>1</v>
      </c>
      <c r="I609" s="213"/>
      <c r="J609" s="210"/>
      <c r="K609" s="210"/>
      <c r="L609" s="214"/>
      <c r="M609" s="215"/>
      <c r="N609" s="216"/>
      <c r="O609" s="216"/>
      <c r="P609" s="216"/>
      <c r="Q609" s="216"/>
      <c r="R609" s="216"/>
      <c r="S609" s="216"/>
      <c r="T609" s="217"/>
      <c r="AT609" s="218" t="s">
        <v>255</v>
      </c>
      <c r="AU609" s="218" t="s">
        <v>89</v>
      </c>
      <c r="AV609" s="13" t="s">
        <v>87</v>
      </c>
      <c r="AW609" s="13" t="s">
        <v>35</v>
      </c>
      <c r="AX609" s="13" t="s">
        <v>79</v>
      </c>
      <c r="AY609" s="218" t="s">
        <v>245</v>
      </c>
    </row>
    <row r="610" spans="1:65" s="14" customFormat="1">
      <c r="B610" s="219"/>
      <c r="C610" s="220"/>
      <c r="D610" s="204" t="s">
        <v>255</v>
      </c>
      <c r="E610" s="221" t="s">
        <v>1</v>
      </c>
      <c r="F610" s="222" t="s">
        <v>89</v>
      </c>
      <c r="G610" s="220"/>
      <c r="H610" s="223">
        <v>2</v>
      </c>
      <c r="I610" s="224"/>
      <c r="J610" s="220"/>
      <c r="K610" s="220"/>
      <c r="L610" s="225"/>
      <c r="M610" s="226"/>
      <c r="N610" s="227"/>
      <c r="O610" s="227"/>
      <c r="P610" s="227"/>
      <c r="Q610" s="227"/>
      <c r="R610" s="227"/>
      <c r="S610" s="227"/>
      <c r="T610" s="228"/>
      <c r="AT610" s="229" t="s">
        <v>255</v>
      </c>
      <c r="AU610" s="229" t="s">
        <v>89</v>
      </c>
      <c r="AV610" s="14" t="s">
        <v>89</v>
      </c>
      <c r="AW610" s="14" t="s">
        <v>35</v>
      </c>
      <c r="AX610" s="14" t="s">
        <v>79</v>
      </c>
      <c r="AY610" s="229" t="s">
        <v>245</v>
      </c>
    </row>
    <row r="611" spans="1:65" s="13" customFormat="1">
      <c r="B611" s="209"/>
      <c r="C611" s="210"/>
      <c r="D611" s="204" t="s">
        <v>255</v>
      </c>
      <c r="E611" s="211" t="s">
        <v>1</v>
      </c>
      <c r="F611" s="212" t="s">
        <v>829</v>
      </c>
      <c r="G611" s="210"/>
      <c r="H611" s="211" t="s">
        <v>1</v>
      </c>
      <c r="I611" s="213"/>
      <c r="J611" s="210"/>
      <c r="K611" s="210"/>
      <c r="L611" s="214"/>
      <c r="M611" s="215"/>
      <c r="N611" s="216"/>
      <c r="O611" s="216"/>
      <c r="P611" s="216"/>
      <c r="Q611" s="216"/>
      <c r="R611" s="216"/>
      <c r="S611" s="216"/>
      <c r="T611" s="217"/>
      <c r="AT611" s="218" t="s">
        <v>255</v>
      </c>
      <c r="AU611" s="218" t="s">
        <v>89</v>
      </c>
      <c r="AV611" s="13" t="s">
        <v>87</v>
      </c>
      <c r="AW611" s="13" t="s">
        <v>35</v>
      </c>
      <c r="AX611" s="13" t="s">
        <v>79</v>
      </c>
      <c r="AY611" s="218" t="s">
        <v>245</v>
      </c>
    </row>
    <row r="612" spans="1:65" s="14" customFormat="1">
      <c r="B612" s="219"/>
      <c r="C612" s="220"/>
      <c r="D612" s="204" t="s">
        <v>255</v>
      </c>
      <c r="E612" s="221" t="s">
        <v>1</v>
      </c>
      <c r="F612" s="222" t="s">
        <v>89</v>
      </c>
      <c r="G612" s="220"/>
      <c r="H612" s="223">
        <v>2</v>
      </c>
      <c r="I612" s="224"/>
      <c r="J612" s="220"/>
      <c r="K612" s="220"/>
      <c r="L612" s="225"/>
      <c r="M612" s="226"/>
      <c r="N612" s="227"/>
      <c r="O612" s="227"/>
      <c r="P612" s="227"/>
      <c r="Q612" s="227"/>
      <c r="R612" s="227"/>
      <c r="S612" s="227"/>
      <c r="T612" s="228"/>
      <c r="AT612" s="229" t="s">
        <v>255</v>
      </c>
      <c r="AU612" s="229" t="s">
        <v>89</v>
      </c>
      <c r="AV612" s="14" t="s">
        <v>89</v>
      </c>
      <c r="AW612" s="14" t="s">
        <v>35</v>
      </c>
      <c r="AX612" s="14" t="s">
        <v>79</v>
      </c>
      <c r="AY612" s="229" t="s">
        <v>245</v>
      </c>
    </row>
    <row r="613" spans="1:65" s="15" customFormat="1">
      <c r="B613" s="241"/>
      <c r="C613" s="242"/>
      <c r="D613" s="204" t="s">
        <v>255</v>
      </c>
      <c r="E613" s="243" t="s">
        <v>1</v>
      </c>
      <c r="F613" s="244" t="s">
        <v>274</v>
      </c>
      <c r="G613" s="242"/>
      <c r="H613" s="245">
        <v>4</v>
      </c>
      <c r="I613" s="246"/>
      <c r="J613" s="242"/>
      <c r="K613" s="242"/>
      <c r="L613" s="247"/>
      <c r="M613" s="248"/>
      <c r="N613" s="249"/>
      <c r="O613" s="249"/>
      <c r="P613" s="249"/>
      <c r="Q613" s="249"/>
      <c r="R613" s="249"/>
      <c r="S613" s="249"/>
      <c r="T613" s="250"/>
      <c r="AT613" s="251" t="s">
        <v>255</v>
      </c>
      <c r="AU613" s="251" t="s">
        <v>89</v>
      </c>
      <c r="AV613" s="15" t="s">
        <v>252</v>
      </c>
      <c r="AW613" s="15" t="s">
        <v>35</v>
      </c>
      <c r="AX613" s="15" t="s">
        <v>87</v>
      </c>
      <c r="AY613" s="251" t="s">
        <v>245</v>
      </c>
    </row>
    <row r="614" spans="1:65" s="2" customFormat="1" ht="24.2" customHeight="1">
      <c r="A614" s="35"/>
      <c r="B614" s="36"/>
      <c r="C614" s="190" t="s">
        <v>97</v>
      </c>
      <c r="D614" s="190" t="s">
        <v>248</v>
      </c>
      <c r="E614" s="191" t="s">
        <v>835</v>
      </c>
      <c r="F614" s="192" t="s">
        <v>836</v>
      </c>
      <c r="G614" s="193" t="s">
        <v>251</v>
      </c>
      <c r="H614" s="194">
        <v>2</v>
      </c>
      <c r="I614" s="195"/>
      <c r="J614" s="196">
        <f>ROUND(I614*H614,2)</f>
        <v>0</v>
      </c>
      <c r="K614" s="197"/>
      <c r="L614" s="40"/>
      <c r="M614" s="198" t="s">
        <v>1</v>
      </c>
      <c r="N614" s="199" t="s">
        <v>44</v>
      </c>
      <c r="O614" s="72"/>
      <c r="P614" s="200">
        <f>O614*H614</f>
        <v>0</v>
      </c>
      <c r="Q614" s="200">
        <v>0</v>
      </c>
      <c r="R614" s="200">
        <f>Q614*H614</f>
        <v>0</v>
      </c>
      <c r="S614" s="200">
        <v>1.8E-3</v>
      </c>
      <c r="T614" s="201">
        <f>S614*H614</f>
        <v>3.5999999999999999E-3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02" t="s">
        <v>508</v>
      </c>
      <c r="AT614" s="202" t="s">
        <v>248</v>
      </c>
      <c r="AU614" s="202" t="s">
        <v>89</v>
      </c>
      <c r="AY614" s="18" t="s">
        <v>245</v>
      </c>
      <c r="BE614" s="203">
        <f>IF(N614="základní",J614,0)</f>
        <v>0</v>
      </c>
      <c r="BF614" s="203">
        <f>IF(N614="snížená",J614,0)</f>
        <v>0</v>
      </c>
      <c r="BG614" s="203">
        <f>IF(N614="zákl. přenesená",J614,0)</f>
        <v>0</v>
      </c>
      <c r="BH614" s="203">
        <f>IF(N614="sníž. přenesená",J614,0)</f>
        <v>0</v>
      </c>
      <c r="BI614" s="203">
        <f>IF(N614="nulová",J614,0)</f>
        <v>0</v>
      </c>
      <c r="BJ614" s="18" t="s">
        <v>87</v>
      </c>
      <c r="BK614" s="203">
        <f>ROUND(I614*H614,2)</f>
        <v>0</v>
      </c>
      <c r="BL614" s="18" t="s">
        <v>508</v>
      </c>
      <c r="BM614" s="202" t="s">
        <v>837</v>
      </c>
    </row>
    <row r="615" spans="1:65" s="2" customFormat="1" ht="19.5">
      <c r="A615" s="35"/>
      <c r="B615" s="36"/>
      <c r="C615" s="37"/>
      <c r="D615" s="204" t="s">
        <v>254</v>
      </c>
      <c r="E615" s="37"/>
      <c r="F615" s="205" t="s">
        <v>838</v>
      </c>
      <c r="G615" s="37"/>
      <c r="H615" s="37"/>
      <c r="I615" s="206"/>
      <c r="J615" s="37"/>
      <c r="K615" s="37"/>
      <c r="L615" s="40"/>
      <c r="M615" s="207"/>
      <c r="N615" s="208"/>
      <c r="O615" s="72"/>
      <c r="P615" s="72"/>
      <c r="Q615" s="72"/>
      <c r="R615" s="72"/>
      <c r="S615" s="72"/>
      <c r="T615" s="73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T615" s="18" t="s">
        <v>254</v>
      </c>
      <c r="AU615" s="18" t="s">
        <v>89</v>
      </c>
    </row>
    <row r="616" spans="1:65" s="13" customFormat="1" ht="22.5">
      <c r="B616" s="209"/>
      <c r="C616" s="210"/>
      <c r="D616" s="204" t="s">
        <v>255</v>
      </c>
      <c r="E616" s="211" t="s">
        <v>1</v>
      </c>
      <c r="F616" s="212" t="s">
        <v>839</v>
      </c>
      <c r="G616" s="210"/>
      <c r="H616" s="211" t="s">
        <v>1</v>
      </c>
      <c r="I616" s="213"/>
      <c r="J616" s="210"/>
      <c r="K616" s="210"/>
      <c r="L616" s="214"/>
      <c r="M616" s="215"/>
      <c r="N616" s="216"/>
      <c r="O616" s="216"/>
      <c r="P616" s="216"/>
      <c r="Q616" s="216"/>
      <c r="R616" s="216"/>
      <c r="S616" s="216"/>
      <c r="T616" s="217"/>
      <c r="AT616" s="218" t="s">
        <v>255</v>
      </c>
      <c r="AU616" s="218" t="s">
        <v>89</v>
      </c>
      <c r="AV616" s="13" t="s">
        <v>87</v>
      </c>
      <c r="AW616" s="13" t="s">
        <v>35</v>
      </c>
      <c r="AX616" s="13" t="s">
        <v>79</v>
      </c>
      <c r="AY616" s="218" t="s">
        <v>245</v>
      </c>
    </row>
    <row r="617" spans="1:65" s="14" customFormat="1">
      <c r="B617" s="219"/>
      <c r="C617" s="220"/>
      <c r="D617" s="204" t="s">
        <v>255</v>
      </c>
      <c r="E617" s="221" t="s">
        <v>1</v>
      </c>
      <c r="F617" s="222" t="s">
        <v>89</v>
      </c>
      <c r="G617" s="220"/>
      <c r="H617" s="223">
        <v>2</v>
      </c>
      <c r="I617" s="224"/>
      <c r="J617" s="220"/>
      <c r="K617" s="220"/>
      <c r="L617" s="225"/>
      <c r="M617" s="226"/>
      <c r="N617" s="227"/>
      <c r="O617" s="227"/>
      <c r="P617" s="227"/>
      <c r="Q617" s="227"/>
      <c r="R617" s="227"/>
      <c r="S617" s="227"/>
      <c r="T617" s="228"/>
      <c r="AT617" s="229" t="s">
        <v>255</v>
      </c>
      <c r="AU617" s="229" t="s">
        <v>89</v>
      </c>
      <c r="AV617" s="14" t="s">
        <v>89</v>
      </c>
      <c r="AW617" s="14" t="s">
        <v>35</v>
      </c>
      <c r="AX617" s="14" t="s">
        <v>87</v>
      </c>
      <c r="AY617" s="229" t="s">
        <v>245</v>
      </c>
    </row>
    <row r="618" spans="1:65" s="2" customFormat="1" ht="24.2" customHeight="1">
      <c r="A618" s="35"/>
      <c r="B618" s="36"/>
      <c r="C618" s="190" t="s">
        <v>840</v>
      </c>
      <c r="D618" s="190" t="s">
        <v>248</v>
      </c>
      <c r="E618" s="191" t="s">
        <v>841</v>
      </c>
      <c r="F618" s="192" t="s">
        <v>842</v>
      </c>
      <c r="G618" s="193" t="s">
        <v>251</v>
      </c>
      <c r="H618" s="194">
        <v>5</v>
      </c>
      <c r="I618" s="195"/>
      <c r="J618" s="196">
        <f>ROUND(I618*H618,2)</f>
        <v>0</v>
      </c>
      <c r="K618" s="197"/>
      <c r="L618" s="40"/>
      <c r="M618" s="198" t="s">
        <v>1</v>
      </c>
      <c r="N618" s="199" t="s">
        <v>44</v>
      </c>
      <c r="O618" s="72"/>
      <c r="P618" s="200">
        <f>O618*H618</f>
        <v>0</v>
      </c>
      <c r="Q618" s="200">
        <v>0</v>
      </c>
      <c r="R618" s="200">
        <f>Q618*H618</f>
        <v>0</v>
      </c>
      <c r="S618" s="200">
        <v>2.4E-2</v>
      </c>
      <c r="T618" s="201">
        <f>S618*H618</f>
        <v>0.12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02" t="s">
        <v>508</v>
      </c>
      <c r="AT618" s="202" t="s">
        <v>248</v>
      </c>
      <c r="AU618" s="202" t="s">
        <v>89</v>
      </c>
      <c r="AY618" s="18" t="s">
        <v>245</v>
      </c>
      <c r="BE618" s="203">
        <f>IF(N618="základní",J618,0)</f>
        <v>0</v>
      </c>
      <c r="BF618" s="203">
        <f>IF(N618="snížená",J618,0)</f>
        <v>0</v>
      </c>
      <c r="BG618" s="203">
        <f>IF(N618="zákl. přenesená",J618,0)</f>
        <v>0</v>
      </c>
      <c r="BH618" s="203">
        <f>IF(N618="sníž. přenesená",J618,0)</f>
        <v>0</v>
      </c>
      <c r="BI618" s="203">
        <f>IF(N618="nulová",J618,0)</f>
        <v>0</v>
      </c>
      <c r="BJ618" s="18" t="s">
        <v>87</v>
      </c>
      <c r="BK618" s="203">
        <f>ROUND(I618*H618,2)</f>
        <v>0</v>
      </c>
      <c r="BL618" s="18" t="s">
        <v>508</v>
      </c>
      <c r="BM618" s="202" t="s">
        <v>843</v>
      </c>
    </row>
    <row r="619" spans="1:65" s="2" customFormat="1" ht="19.5">
      <c r="A619" s="35"/>
      <c r="B619" s="36"/>
      <c r="C619" s="37"/>
      <c r="D619" s="204" t="s">
        <v>254</v>
      </c>
      <c r="E619" s="37"/>
      <c r="F619" s="205" t="s">
        <v>844</v>
      </c>
      <c r="G619" s="37"/>
      <c r="H619" s="37"/>
      <c r="I619" s="206"/>
      <c r="J619" s="37"/>
      <c r="K619" s="37"/>
      <c r="L619" s="40"/>
      <c r="M619" s="207"/>
      <c r="N619" s="208"/>
      <c r="O619" s="72"/>
      <c r="P619" s="72"/>
      <c r="Q619" s="72"/>
      <c r="R619" s="72"/>
      <c r="S619" s="72"/>
      <c r="T619" s="73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T619" s="18" t="s">
        <v>254</v>
      </c>
      <c r="AU619" s="18" t="s">
        <v>89</v>
      </c>
    </row>
    <row r="620" spans="1:65" s="13" customFormat="1">
      <c r="B620" s="209"/>
      <c r="C620" s="210"/>
      <c r="D620" s="204" t="s">
        <v>255</v>
      </c>
      <c r="E620" s="211" t="s">
        <v>1</v>
      </c>
      <c r="F620" s="212" t="s">
        <v>845</v>
      </c>
      <c r="G620" s="210"/>
      <c r="H620" s="211" t="s">
        <v>1</v>
      </c>
      <c r="I620" s="213"/>
      <c r="J620" s="210"/>
      <c r="K620" s="210"/>
      <c r="L620" s="214"/>
      <c r="M620" s="215"/>
      <c r="N620" s="216"/>
      <c r="O620" s="216"/>
      <c r="P620" s="216"/>
      <c r="Q620" s="216"/>
      <c r="R620" s="216"/>
      <c r="S620" s="216"/>
      <c r="T620" s="217"/>
      <c r="AT620" s="218" t="s">
        <v>255</v>
      </c>
      <c r="AU620" s="218" t="s">
        <v>89</v>
      </c>
      <c r="AV620" s="13" t="s">
        <v>87</v>
      </c>
      <c r="AW620" s="13" t="s">
        <v>35</v>
      </c>
      <c r="AX620" s="13" t="s">
        <v>79</v>
      </c>
      <c r="AY620" s="218" t="s">
        <v>245</v>
      </c>
    </row>
    <row r="621" spans="1:65" s="14" customFormat="1">
      <c r="B621" s="219"/>
      <c r="C621" s="220"/>
      <c r="D621" s="204" t="s">
        <v>255</v>
      </c>
      <c r="E621" s="221" t="s">
        <v>1</v>
      </c>
      <c r="F621" s="222" t="s">
        <v>89</v>
      </c>
      <c r="G621" s="220"/>
      <c r="H621" s="223">
        <v>2</v>
      </c>
      <c r="I621" s="224"/>
      <c r="J621" s="220"/>
      <c r="K621" s="220"/>
      <c r="L621" s="225"/>
      <c r="M621" s="226"/>
      <c r="N621" s="227"/>
      <c r="O621" s="227"/>
      <c r="P621" s="227"/>
      <c r="Q621" s="227"/>
      <c r="R621" s="227"/>
      <c r="S621" s="227"/>
      <c r="T621" s="228"/>
      <c r="AT621" s="229" t="s">
        <v>255</v>
      </c>
      <c r="AU621" s="229" t="s">
        <v>89</v>
      </c>
      <c r="AV621" s="14" t="s">
        <v>89</v>
      </c>
      <c r="AW621" s="14" t="s">
        <v>35</v>
      </c>
      <c r="AX621" s="14" t="s">
        <v>79</v>
      </c>
      <c r="AY621" s="229" t="s">
        <v>245</v>
      </c>
    </row>
    <row r="622" spans="1:65" s="13" customFormat="1">
      <c r="B622" s="209"/>
      <c r="C622" s="210"/>
      <c r="D622" s="204" t="s">
        <v>255</v>
      </c>
      <c r="E622" s="211" t="s">
        <v>1</v>
      </c>
      <c r="F622" s="212" t="s">
        <v>846</v>
      </c>
      <c r="G622" s="210"/>
      <c r="H622" s="211" t="s">
        <v>1</v>
      </c>
      <c r="I622" s="213"/>
      <c r="J622" s="210"/>
      <c r="K622" s="210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255</v>
      </c>
      <c r="AU622" s="218" t="s">
        <v>89</v>
      </c>
      <c r="AV622" s="13" t="s">
        <v>87</v>
      </c>
      <c r="AW622" s="13" t="s">
        <v>35</v>
      </c>
      <c r="AX622" s="13" t="s">
        <v>79</v>
      </c>
      <c r="AY622" s="218" t="s">
        <v>245</v>
      </c>
    </row>
    <row r="623" spans="1:65" s="14" customFormat="1">
      <c r="B623" s="219"/>
      <c r="C623" s="220"/>
      <c r="D623" s="204" t="s">
        <v>255</v>
      </c>
      <c r="E623" s="221" t="s">
        <v>1</v>
      </c>
      <c r="F623" s="222" t="s">
        <v>97</v>
      </c>
      <c r="G623" s="220"/>
      <c r="H623" s="223">
        <v>3</v>
      </c>
      <c r="I623" s="224"/>
      <c r="J623" s="220"/>
      <c r="K623" s="220"/>
      <c r="L623" s="225"/>
      <c r="M623" s="226"/>
      <c r="N623" s="227"/>
      <c r="O623" s="227"/>
      <c r="P623" s="227"/>
      <c r="Q623" s="227"/>
      <c r="R623" s="227"/>
      <c r="S623" s="227"/>
      <c r="T623" s="228"/>
      <c r="AT623" s="229" t="s">
        <v>255</v>
      </c>
      <c r="AU623" s="229" t="s">
        <v>89</v>
      </c>
      <c r="AV623" s="14" t="s">
        <v>89</v>
      </c>
      <c r="AW623" s="14" t="s">
        <v>35</v>
      </c>
      <c r="AX623" s="14" t="s">
        <v>79</v>
      </c>
      <c r="AY623" s="229" t="s">
        <v>245</v>
      </c>
    </row>
    <row r="624" spans="1:65" s="15" customFormat="1">
      <c r="B624" s="241"/>
      <c r="C624" s="242"/>
      <c r="D624" s="204" t="s">
        <v>255</v>
      </c>
      <c r="E624" s="243" t="s">
        <v>1</v>
      </c>
      <c r="F624" s="244" t="s">
        <v>274</v>
      </c>
      <c r="G624" s="242"/>
      <c r="H624" s="245">
        <v>5</v>
      </c>
      <c r="I624" s="246"/>
      <c r="J624" s="242"/>
      <c r="K624" s="242"/>
      <c r="L624" s="247"/>
      <c r="M624" s="248"/>
      <c r="N624" s="249"/>
      <c r="O624" s="249"/>
      <c r="P624" s="249"/>
      <c r="Q624" s="249"/>
      <c r="R624" s="249"/>
      <c r="S624" s="249"/>
      <c r="T624" s="250"/>
      <c r="AT624" s="251" t="s">
        <v>255</v>
      </c>
      <c r="AU624" s="251" t="s">
        <v>89</v>
      </c>
      <c r="AV624" s="15" t="s">
        <v>252</v>
      </c>
      <c r="AW624" s="15" t="s">
        <v>35</v>
      </c>
      <c r="AX624" s="15" t="s">
        <v>87</v>
      </c>
      <c r="AY624" s="251" t="s">
        <v>245</v>
      </c>
    </row>
    <row r="625" spans="1:65" s="2" customFormat="1" ht="24.2" customHeight="1">
      <c r="A625" s="35"/>
      <c r="B625" s="36"/>
      <c r="C625" s="190" t="s">
        <v>847</v>
      </c>
      <c r="D625" s="190" t="s">
        <v>248</v>
      </c>
      <c r="E625" s="191" t="s">
        <v>848</v>
      </c>
      <c r="F625" s="192" t="s">
        <v>849</v>
      </c>
      <c r="G625" s="193" t="s">
        <v>251</v>
      </c>
      <c r="H625" s="194">
        <v>2</v>
      </c>
      <c r="I625" s="195"/>
      <c r="J625" s="196">
        <f>ROUND(I625*H625,2)</f>
        <v>0</v>
      </c>
      <c r="K625" s="197"/>
      <c r="L625" s="40"/>
      <c r="M625" s="198" t="s">
        <v>1</v>
      </c>
      <c r="N625" s="199" t="s">
        <v>44</v>
      </c>
      <c r="O625" s="72"/>
      <c r="P625" s="200">
        <f>O625*H625</f>
        <v>0</v>
      </c>
      <c r="Q625" s="200">
        <v>0</v>
      </c>
      <c r="R625" s="200">
        <f>Q625*H625</f>
        <v>0</v>
      </c>
      <c r="S625" s="200">
        <v>0</v>
      </c>
      <c r="T625" s="201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02" t="s">
        <v>508</v>
      </c>
      <c r="AT625" s="202" t="s">
        <v>248</v>
      </c>
      <c r="AU625" s="202" t="s">
        <v>89</v>
      </c>
      <c r="AY625" s="18" t="s">
        <v>245</v>
      </c>
      <c r="BE625" s="203">
        <f>IF(N625="základní",J625,0)</f>
        <v>0</v>
      </c>
      <c r="BF625" s="203">
        <f>IF(N625="snížená",J625,0)</f>
        <v>0</v>
      </c>
      <c r="BG625" s="203">
        <f>IF(N625="zákl. přenesená",J625,0)</f>
        <v>0</v>
      </c>
      <c r="BH625" s="203">
        <f>IF(N625="sníž. přenesená",J625,0)</f>
        <v>0</v>
      </c>
      <c r="BI625" s="203">
        <f>IF(N625="nulová",J625,0)</f>
        <v>0</v>
      </c>
      <c r="BJ625" s="18" t="s">
        <v>87</v>
      </c>
      <c r="BK625" s="203">
        <f>ROUND(I625*H625,2)</f>
        <v>0</v>
      </c>
      <c r="BL625" s="18" t="s">
        <v>508</v>
      </c>
      <c r="BM625" s="202" t="s">
        <v>850</v>
      </c>
    </row>
    <row r="626" spans="1:65" s="2" customFormat="1" ht="19.5">
      <c r="A626" s="35"/>
      <c r="B626" s="36"/>
      <c r="C626" s="37"/>
      <c r="D626" s="204" t="s">
        <v>254</v>
      </c>
      <c r="E626" s="37"/>
      <c r="F626" s="205" t="s">
        <v>851</v>
      </c>
      <c r="G626" s="37"/>
      <c r="H626" s="37"/>
      <c r="I626" s="206"/>
      <c r="J626" s="37"/>
      <c r="K626" s="37"/>
      <c r="L626" s="40"/>
      <c r="M626" s="207"/>
      <c r="N626" s="208"/>
      <c r="O626" s="72"/>
      <c r="P626" s="72"/>
      <c r="Q626" s="72"/>
      <c r="R626" s="72"/>
      <c r="S626" s="72"/>
      <c r="T626" s="73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T626" s="18" t="s">
        <v>254</v>
      </c>
      <c r="AU626" s="18" t="s">
        <v>89</v>
      </c>
    </row>
    <row r="627" spans="1:65" s="13" customFormat="1">
      <c r="B627" s="209"/>
      <c r="C627" s="210"/>
      <c r="D627" s="204" t="s">
        <v>255</v>
      </c>
      <c r="E627" s="211" t="s">
        <v>1</v>
      </c>
      <c r="F627" s="212" t="s">
        <v>852</v>
      </c>
      <c r="G627" s="210"/>
      <c r="H627" s="211" t="s">
        <v>1</v>
      </c>
      <c r="I627" s="213"/>
      <c r="J627" s="210"/>
      <c r="K627" s="210"/>
      <c r="L627" s="214"/>
      <c r="M627" s="215"/>
      <c r="N627" s="216"/>
      <c r="O627" s="216"/>
      <c r="P627" s="216"/>
      <c r="Q627" s="216"/>
      <c r="R627" s="216"/>
      <c r="S627" s="216"/>
      <c r="T627" s="217"/>
      <c r="AT627" s="218" t="s">
        <v>255</v>
      </c>
      <c r="AU627" s="218" t="s">
        <v>89</v>
      </c>
      <c r="AV627" s="13" t="s">
        <v>87</v>
      </c>
      <c r="AW627" s="13" t="s">
        <v>35</v>
      </c>
      <c r="AX627" s="13" t="s">
        <v>79</v>
      </c>
      <c r="AY627" s="218" t="s">
        <v>245</v>
      </c>
    </row>
    <row r="628" spans="1:65" s="14" customFormat="1">
      <c r="B628" s="219"/>
      <c r="C628" s="220"/>
      <c r="D628" s="204" t="s">
        <v>255</v>
      </c>
      <c r="E628" s="221" t="s">
        <v>1</v>
      </c>
      <c r="F628" s="222" t="s">
        <v>89</v>
      </c>
      <c r="G628" s="220"/>
      <c r="H628" s="223">
        <v>2</v>
      </c>
      <c r="I628" s="224"/>
      <c r="J628" s="220"/>
      <c r="K628" s="220"/>
      <c r="L628" s="225"/>
      <c r="M628" s="226"/>
      <c r="N628" s="227"/>
      <c r="O628" s="227"/>
      <c r="P628" s="227"/>
      <c r="Q628" s="227"/>
      <c r="R628" s="227"/>
      <c r="S628" s="227"/>
      <c r="T628" s="228"/>
      <c r="AT628" s="229" t="s">
        <v>255</v>
      </c>
      <c r="AU628" s="229" t="s">
        <v>89</v>
      </c>
      <c r="AV628" s="14" t="s">
        <v>89</v>
      </c>
      <c r="AW628" s="14" t="s">
        <v>35</v>
      </c>
      <c r="AX628" s="14" t="s">
        <v>87</v>
      </c>
      <c r="AY628" s="229" t="s">
        <v>245</v>
      </c>
    </row>
    <row r="629" spans="1:65" s="2" customFormat="1" ht="24.2" customHeight="1">
      <c r="A629" s="35"/>
      <c r="B629" s="36"/>
      <c r="C629" s="190" t="s">
        <v>853</v>
      </c>
      <c r="D629" s="190" t="s">
        <v>248</v>
      </c>
      <c r="E629" s="191" t="s">
        <v>854</v>
      </c>
      <c r="F629" s="192" t="s">
        <v>855</v>
      </c>
      <c r="G629" s="193" t="s">
        <v>601</v>
      </c>
      <c r="H629" s="252"/>
      <c r="I629" s="195"/>
      <c r="J629" s="196">
        <f>ROUND(I629*H629,2)</f>
        <v>0</v>
      </c>
      <c r="K629" s="197"/>
      <c r="L629" s="40"/>
      <c r="M629" s="198" t="s">
        <v>1</v>
      </c>
      <c r="N629" s="199" t="s">
        <v>44</v>
      </c>
      <c r="O629" s="72"/>
      <c r="P629" s="200">
        <f>O629*H629</f>
        <v>0</v>
      </c>
      <c r="Q629" s="200">
        <v>0</v>
      </c>
      <c r="R629" s="200">
        <f>Q629*H629</f>
        <v>0</v>
      </c>
      <c r="S629" s="200">
        <v>0</v>
      </c>
      <c r="T629" s="201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02" t="s">
        <v>508</v>
      </c>
      <c r="AT629" s="202" t="s">
        <v>248</v>
      </c>
      <c r="AU629" s="202" t="s">
        <v>89</v>
      </c>
      <c r="AY629" s="18" t="s">
        <v>245</v>
      </c>
      <c r="BE629" s="203">
        <f>IF(N629="základní",J629,0)</f>
        <v>0</v>
      </c>
      <c r="BF629" s="203">
        <f>IF(N629="snížená",J629,0)</f>
        <v>0</v>
      </c>
      <c r="BG629" s="203">
        <f>IF(N629="zákl. přenesená",J629,0)</f>
        <v>0</v>
      </c>
      <c r="BH629" s="203">
        <f>IF(N629="sníž. přenesená",J629,0)</f>
        <v>0</v>
      </c>
      <c r="BI629" s="203">
        <f>IF(N629="nulová",J629,0)</f>
        <v>0</v>
      </c>
      <c r="BJ629" s="18" t="s">
        <v>87</v>
      </c>
      <c r="BK629" s="203">
        <f>ROUND(I629*H629,2)</f>
        <v>0</v>
      </c>
      <c r="BL629" s="18" t="s">
        <v>508</v>
      </c>
      <c r="BM629" s="202" t="s">
        <v>856</v>
      </c>
    </row>
    <row r="630" spans="1:65" s="2" customFormat="1" ht="29.25">
      <c r="A630" s="35"/>
      <c r="B630" s="36"/>
      <c r="C630" s="37"/>
      <c r="D630" s="204" t="s">
        <v>254</v>
      </c>
      <c r="E630" s="37"/>
      <c r="F630" s="205" t="s">
        <v>857</v>
      </c>
      <c r="G630" s="37"/>
      <c r="H630" s="37"/>
      <c r="I630" s="206"/>
      <c r="J630" s="37"/>
      <c r="K630" s="37"/>
      <c r="L630" s="40"/>
      <c r="M630" s="207"/>
      <c r="N630" s="208"/>
      <c r="O630" s="72"/>
      <c r="P630" s="72"/>
      <c r="Q630" s="72"/>
      <c r="R630" s="72"/>
      <c r="S630" s="72"/>
      <c r="T630" s="73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8" t="s">
        <v>254</v>
      </c>
      <c r="AU630" s="18" t="s">
        <v>89</v>
      </c>
    </row>
    <row r="631" spans="1:65" s="12" customFormat="1" ht="22.9" customHeight="1">
      <c r="B631" s="174"/>
      <c r="C631" s="175"/>
      <c r="D631" s="176" t="s">
        <v>78</v>
      </c>
      <c r="E631" s="188" t="s">
        <v>858</v>
      </c>
      <c r="F631" s="188" t="s">
        <v>859</v>
      </c>
      <c r="G631" s="175"/>
      <c r="H631" s="175"/>
      <c r="I631" s="178"/>
      <c r="J631" s="189">
        <f>BK631</f>
        <v>0</v>
      </c>
      <c r="K631" s="175"/>
      <c r="L631" s="180"/>
      <c r="M631" s="181"/>
      <c r="N631" s="182"/>
      <c r="O631" s="182"/>
      <c r="P631" s="183">
        <f>SUM(P632:P669)</f>
        <v>0</v>
      </c>
      <c r="Q631" s="182"/>
      <c r="R631" s="183">
        <f>SUM(R632:R669)</f>
        <v>3.1680000000000006E-4</v>
      </c>
      <c r="S631" s="182"/>
      <c r="T631" s="184">
        <f>SUM(T632:T669)</f>
        <v>7.3310179999999994</v>
      </c>
      <c r="AR631" s="185" t="s">
        <v>89</v>
      </c>
      <c r="AT631" s="186" t="s">
        <v>78</v>
      </c>
      <c r="AU631" s="186" t="s">
        <v>87</v>
      </c>
      <c r="AY631" s="185" t="s">
        <v>245</v>
      </c>
      <c r="BK631" s="187">
        <f>SUM(BK632:BK669)</f>
        <v>0</v>
      </c>
    </row>
    <row r="632" spans="1:65" s="2" customFormat="1" ht="21.75" customHeight="1">
      <c r="A632" s="35"/>
      <c r="B632" s="36"/>
      <c r="C632" s="190" t="s">
        <v>860</v>
      </c>
      <c r="D632" s="190" t="s">
        <v>248</v>
      </c>
      <c r="E632" s="191" t="s">
        <v>861</v>
      </c>
      <c r="F632" s="192" t="s">
        <v>862</v>
      </c>
      <c r="G632" s="193" t="s">
        <v>95</v>
      </c>
      <c r="H632" s="194">
        <v>430.22899999999998</v>
      </c>
      <c r="I632" s="195"/>
      <c r="J632" s="196">
        <f>ROUND(I632*H632,2)</f>
        <v>0</v>
      </c>
      <c r="K632" s="197"/>
      <c r="L632" s="40"/>
      <c r="M632" s="198" t="s">
        <v>1</v>
      </c>
      <c r="N632" s="199" t="s">
        <v>44</v>
      </c>
      <c r="O632" s="72"/>
      <c r="P632" s="200">
        <f>O632*H632</f>
        <v>0</v>
      </c>
      <c r="Q632" s="200">
        <v>0</v>
      </c>
      <c r="R632" s="200">
        <f>Q632*H632</f>
        <v>0</v>
      </c>
      <c r="S632" s="200">
        <v>1.7000000000000001E-2</v>
      </c>
      <c r="T632" s="201">
        <f>S632*H632</f>
        <v>7.3138930000000002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202" t="s">
        <v>508</v>
      </c>
      <c r="AT632" s="202" t="s">
        <v>248</v>
      </c>
      <c r="AU632" s="202" t="s">
        <v>89</v>
      </c>
      <c r="AY632" s="18" t="s">
        <v>245</v>
      </c>
      <c r="BE632" s="203">
        <f>IF(N632="základní",J632,0)</f>
        <v>0</v>
      </c>
      <c r="BF632" s="203">
        <f>IF(N632="snížená",J632,0)</f>
        <v>0</v>
      </c>
      <c r="BG632" s="203">
        <f>IF(N632="zákl. přenesená",J632,0)</f>
        <v>0</v>
      </c>
      <c r="BH632" s="203">
        <f>IF(N632="sníž. přenesená",J632,0)</f>
        <v>0</v>
      </c>
      <c r="BI632" s="203">
        <f>IF(N632="nulová",J632,0)</f>
        <v>0</v>
      </c>
      <c r="BJ632" s="18" t="s">
        <v>87</v>
      </c>
      <c r="BK632" s="203">
        <f>ROUND(I632*H632,2)</f>
        <v>0</v>
      </c>
      <c r="BL632" s="18" t="s">
        <v>508</v>
      </c>
      <c r="BM632" s="202" t="s">
        <v>863</v>
      </c>
    </row>
    <row r="633" spans="1:65" s="2" customFormat="1">
      <c r="A633" s="35"/>
      <c r="B633" s="36"/>
      <c r="C633" s="37"/>
      <c r="D633" s="204" t="s">
        <v>254</v>
      </c>
      <c r="E633" s="37"/>
      <c r="F633" s="205" t="s">
        <v>864</v>
      </c>
      <c r="G633" s="37"/>
      <c r="H633" s="37"/>
      <c r="I633" s="206"/>
      <c r="J633" s="37"/>
      <c r="K633" s="37"/>
      <c r="L633" s="40"/>
      <c r="M633" s="207"/>
      <c r="N633" s="208"/>
      <c r="O633" s="72"/>
      <c r="P633" s="72"/>
      <c r="Q633" s="72"/>
      <c r="R633" s="72"/>
      <c r="S633" s="72"/>
      <c r="T633" s="73"/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T633" s="18" t="s">
        <v>254</v>
      </c>
      <c r="AU633" s="18" t="s">
        <v>89</v>
      </c>
    </row>
    <row r="634" spans="1:65" s="13" customFormat="1">
      <c r="B634" s="209"/>
      <c r="C634" s="210"/>
      <c r="D634" s="204" t="s">
        <v>255</v>
      </c>
      <c r="E634" s="211" t="s">
        <v>1</v>
      </c>
      <c r="F634" s="212" t="s">
        <v>865</v>
      </c>
      <c r="G634" s="210"/>
      <c r="H634" s="211" t="s">
        <v>1</v>
      </c>
      <c r="I634" s="213"/>
      <c r="J634" s="210"/>
      <c r="K634" s="210"/>
      <c r="L634" s="214"/>
      <c r="M634" s="215"/>
      <c r="N634" s="216"/>
      <c r="O634" s="216"/>
      <c r="P634" s="216"/>
      <c r="Q634" s="216"/>
      <c r="R634" s="216"/>
      <c r="S634" s="216"/>
      <c r="T634" s="217"/>
      <c r="AT634" s="218" t="s">
        <v>255</v>
      </c>
      <c r="AU634" s="218" t="s">
        <v>89</v>
      </c>
      <c r="AV634" s="13" t="s">
        <v>87</v>
      </c>
      <c r="AW634" s="13" t="s">
        <v>35</v>
      </c>
      <c r="AX634" s="13" t="s">
        <v>79</v>
      </c>
      <c r="AY634" s="218" t="s">
        <v>245</v>
      </c>
    </row>
    <row r="635" spans="1:65" s="14" customFormat="1">
      <c r="B635" s="219"/>
      <c r="C635" s="220"/>
      <c r="D635" s="204" t="s">
        <v>255</v>
      </c>
      <c r="E635" s="221" t="s">
        <v>1</v>
      </c>
      <c r="F635" s="222" t="s">
        <v>866</v>
      </c>
      <c r="G635" s="220"/>
      <c r="H635" s="223">
        <v>30.294</v>
      </c>
      <c r="I635" s="224"/>
      <c r="J635" s="220"/>
      <c r="K635" s="220"/>
      <c r="L635" s="225"/>
      <c r="M635" s="226"/>
      <c r="N635" s="227"/>
      <c r="O635" s="227"/>
      <c r="P635" s="227"/>
      <c r="Q635" s="227"/>
      <c r="R635" s="227"/>
      <c r="S635" s="227"/>
      <c r="T635" s="228"/>
      <c r="AT635" s="229" t="s">
        <v>255</v>
      </c>
      <c r="AU635" s="229" t="s">
        <v>89</v>
      </c>
      <c r="AV635" s="14" t="s">
        <v>89</v>
      </c>
      <c r="AW635" s="14" t="s">
        <v>35</v>
      </c>
      <c r="AX635" s="14" t="s">
        <v>79</v>
      </c>
      <c r="AY635" s="229" t="s">
        <v>245</v>
      </c>
    </row>
    <row r="636" spans="1:65" s="13" customFormat="1">
      <c r="B636" s="209"/>
      <c r="C636" s="210"/>
      <c r="D636" s="204" t="s">
        <v>255</v>
      </c>
      <c r="E636" s="211" t="s">
        <v>1</v>
      </c>
      <c r="F636" s="212" t="s">
        <v>867</v>
      </c>
      <c r="G636" s="210"/>
      <c r="H636" s="211" t="s">
        <v>1</v>
      </c>
      <c r="I636" s="213"/>
      <c r="J636" s="210"/>
      <c r="K636" s="210"/>
      <c r="L636" s="214"/>
      <c r="M636" s="215"/>
      <c r="N636" s="216"/>
      <c r="O636" s="216"/>
      <c r="P636" s="216"/>
      <c r="Q636" s="216"/>
      <c r="R636" s="216"/>
      <c r="S636" s="216"/>
      <c r="T636" s="217"/>
      <c r="AT636" s="218" t="s">
        <v>255</v>
      </c>
      <c r="AU636" s="218" t="s">
        <v>89</v>
      </c>
      <c r="AV636" s="13" t="s">
        <v>87</v>
      </c>
      <c r="AW636" s="13" t="s">
        <v>35</v>
      </c>
      <c r="AX636" s="13" t="s">
        <v>79</v>
      </c>
      <c r="AY636" s="218" t="s">
        <v>245</v>
      </c>
    </row>
    <row r="637" spans="1:65" s="14" customFormat="1">
      <c r="B637" s="219"/>
      <c r="C637" s="220"/>
      <c r="D637" s="204" t="s">
        <v>255</v>
      </c>
      <c r="E637" s="221" t="s">
        <v>1</v>
      </c>
      <c r="F637" s="222" t="s">
        <v>868</v>
      </c>
      <c r="G637" s="220"/>
      <c r="H637" s="223">
        <v>203.2</v>
      </c>
      <c r="I637" s="224"/>
      <c r="J637" s="220"/>
      <c r="K637" s="220"/>
      <c r="L637" s="225"/>
      <c r="M637" s="226"/>
      <c r="N637" s="227"/>
      <c r="O637" s="227"/>
      <c r="P637" s="227"/>
      <c r="Q637" s="227"/>
      <c r="R637" s="227"/>
      <c r="S637" s="227"/>
      <c r="T637" s="228"/>
      <c r="AT637" s="229" t="s">
        <v>255</v>
      </c>
      <c r="AU637" s="229" t="s">
        <v>89</v>
      </c>
      <c r="AV637" s="14" t="s">
        <v>89</v>
      </c>
      <c r="AW637" s="14" t="s">
        <v>35</v>
      </c>
      <c r="AX637" s="14" t="s">
        <v>79</v>
      </c>
      <c r="AY637" s="229" t="s">
        <v>245</v>
      </c>
    </row>
    <row r="638" spans="1:65" s="13" customFormat="1">
      <c r="B638" s="209"/>
      <c r="C638" s="210"/>
      <c r="D638" s="204" t="s">
        <v>255</v>
      </c>
      <c r="E638" s="211" t="s">
        <v>1</v>
      </c>
      <c r="F638" s="212" t="s">
        <v>869</v>
      </c>
      <c r="G638" s="210"/>
      <c r="H638" s="211" t="s">
        <v>1</v>
      </c>
      <c r="I638" s="213"/>
      <c r="J638" s="210"/>
      <c r="K638" s="210"/>
      <c r="L638" s="214"/>
      <c r="M638" s="215"/>
      <c r="N638" s="216"/>
      <c r="O638" s="216"/>
      <c r="P638" s="216"/>
      <c r="Q638" s="216"/>
      <c r="R638" s="216"/>
      <c r="S638" s="216"/>
      <c r="T638" s="217"/>
      <c r="AT638" s="218" t="s">
        <v>255</v>
      </c>
      <c r="AU638" s="218" t="s">
        <v>89</v>
      </c>
      <c r="AV638" s="13" t="s">
        <v>87</v>
      </c>
      <c r="AW638" s="13" t="s">
        <v>35</v>
      </c>
      <c r="AX638" s="13" t="s">
        <v>79</v>
      </c>
      <c r="AY638" s="218" t="s">
        <v>245</v>
      </c>
    </row>
    <row r="639" spans="1:65" s="14" customFormat="1">
      <c r="B639" s="219"/>
      <c r="C639" s="220"/>
      <c r="D639" s="204" t="s">
        <v>255</v>
      </c>
      <c r="E639" s="221" t="s">
        <v>1</v>
      </c>
      <c r="F639" s="222" t="s">
        <v>870</v>
      </c>
      <c r="G639" s="220"/>
      <c r="H639" s="223">
        <v>196.73500000000001</v>
      </c>
      <c r="I639" s="224"/>
      <c r="J639" s="220"/>
      <c r="K639" s="220"/>
      <c r="L639" s="225"/>
      <c r="M639" s="226"/>
      <c r="N639" s="227"/>
      <c r="O639" s="227"/>
      <c r="P639" s="227"/>
      <c r="Q639" s="227"/>
      <c r="R639" s="227"/>
      <c r="S639" s="227"/>
      <c r="T639" s="228"/>
      <c r="AT639" s="229" t="s">
        <v>255</v>
      </c>
      <c r="AU639" s="229" t="s">
        <v>89</v>
      </c>
      <c r="AV639" s="14" t="s">
        <v>89</v>
      </c>
      <c r="AW639" s="14" t="s">
        <v>35</v>
      </c>
      <c r="AX639" s="14" t="s">
        <v>79</v>
      </c>
      <c r="AY639" s="229" t="s">
        <v>245</v>
      </c>
    </row>
    <row r="640" spans="1:65" s="15" customFormat="1">
      <c r="B640" s="241"/>
      <c r="C640" s="242"/>
      <c r="D640" s="204" t="s">
        <v>255</v>
      </c>
      <c r="E640" s="243" t="s">
        <v>1</v>
      </c>
      <c r="F640" s="244" t="s">
        <v>274</v>
      </c>
      <c r="G640" s="242"/>
      <c r="H640" s="245">
        <v>430.22899999999998</v>
      </c>
      <c r="I640" s="246"/>
      <c r="J640" s="242"/>
      <c r="K640" s="242"/>
      <c r="L640" s="247"/>
      <c r="M640" s="248"/>
      <c r="N640" s="249"/>
      <c r="O640" s="249"/>
      <c r="P640" s="249"/>
      <c r="Q640" s="249"/>
      <c r="R640" s="249"/>
      <c r="S640" s="249"/>
      <c r="T640" s="250"/>
      <c r="AT640" s="251" t="s">
        <v>255</v>
      </c>
      <c r="AU640" s="251" t="s">
        <v>89</v>
      </c>
      <c r="AV640" s="15" t="s">
        <v>252</v>
      </c>
      <c r="AW640" s="15" t="s">
        <v>35</v>
      </c>
      <c r="AX640" s="15" t="s">
        <v>87</v>
      </c>
      <c r="AY640" s="251" t="s">
        <v>245</v>
      </c>
    </row>
    <row r="641" spans="1:65" s="2" customFormat="1" ht="24.2" customHeight="1">
      <c r="A641" s="35"/>
      <c r="B641" s="36"/>
      <c r="C641" s="190" t="s">
        <v>871</v>
      </c>
      <c r="D641" s="190" t="s">
        <v>248</v>
      </c>
      <c r="E641" s="191" t="s">
        <v>872</v>
      </c>
      <c r="F641" s="192" t="s">
        <v>873</v>
      </c>
      <c r="G641" s="193" t="s">
        <v>100</v>
      </c>
      <c r="H641" s="194">
        <v>1.44</v>
      </c>
      <c r="I641" s="195"/>
      <c r="J641" s="196">
        <f>ROUND(I641*H641,2)</f>
        <v>0</v>
      </c>
      <c r="K641" s="197"/>
      <c r="L641" s="40"/>
      <c r="M641" s="198" t="s">
        <v>1</v>
      </c>
      <c r="N641" s="199" t="s">
        <v>44</v>
      </c>
      <c r="O641" s="72"/>
      <c r="P641" s="200">
        <f>O641*H641</f>
        <v>0</v>
      </c>
      <c r="Q641" s="200">
        <v>0</v>
      </c>
      <c r="R641" s="200">
        <f>Q641*H641</f>
        <v>0</v>
      </c>
      <c r="S641" s="200">
        <v>0</v>
      </c>
      <c r="T641" s="201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02" t="s">
        <v>508</v>
      </c>
      <c r="AT641" s="202" t="s">
        <v>248</v>
      </c>
      <c r="AU641" s="202" t="s">
        <v>89</v>
      </c>
      <c r="AY641" s="18" t="s">
        <v>245</v>
      </c>
      <c r="BE641" s="203">
        <f>IF(N641="základní",J641,0)</f>
        <v>0</v>
      </c>
      <c r="BF641" s="203">
        <f>IF(N641="snížená",J641,0)</f>
        <v>0</v>
      </c>
      <c r="BG641" s="203">
        <f>IF(N641="zákl. přenesená",J641,0)</f>
        <v>0</v>
      </c>
      <c r="BH641" s="203">
        <f>IF(N641="sníž. přenesená",J641,0)</f>
        <v>0</v>
      </c>
      <c r="BI641" s="203">
        <f>IF(N641="nulová",J641,0)</f>
        <v>0</v>
      </c>
      <c r="BJ641" s="18" t="s">
        <v>87</v>
      </c>
      <c r="BK641" s="203">
        <f>ROUND(I641*H641,2)</f>
        <v>0</v>
      </c>
      <c r="BL641" s="18" t="s">
        <v>508</v>
      </c>
      <c r="BM641" s="202" t="s">
        <v>874</v>
      </c>
    </row>
    <row r="642" spans="1:65" s="2" customFormat="1" ht="19.5">
      <c r="A642" s="35"/>
      <c r="B642" s="36"/>
      <c r="C642" s="37"/>
      <c r="D642" s="204" t="s">
        <v>254</v>
      </c>
      <c r="E642" s="37"/>
      <c r="F642" s="205" t="s">
        <v>875</v>
      </c>
      <c r="G642" s="37"/>
      <c r="H642" s="37"/>
      <c r="I642" s="206"/>
      <c r="J642" s="37"/>
      <c r="K642" s="37"/>
      <c r="L642" s="40"/>
      <c r="M642" s="207"/>
      <c r="N642" s="208"/>
      <c r="O642" s="72"/>
      <c r="P642" s="72"/>
      <c r="Q642" s="72"/>
      <c r="R642" s="72"/>
      <c r="S642" s="72"/>
      <c r="T642" s="73"/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T642" s="18" t="s">
        <v>254</v>
      </c>
      <c r="AU642" s="18" t="s">
        <v>89</v>
      </c>
    </row>
    <row r="643" spans="1:65" s="13" customFormat="1">
      <c r="B643" s="209"/>
      <c r="C643" s="210"/>
      <c r="D643" s="204" t="s">
        <v>255</v>
      </c>
      <c r="E643" s="211" t="s">
        <v>1</v>
      </c>
      <c r="F643" s="212" t="s">
        <v>876</v>
      </c>
      <c r="G643" s="210"/>
      <c r="H643" s="211" t="s">
        <v>1</v>
      </c>
      <c r="I643" s="213"/>
      <c r="J643" s="210"/>
      <c r="K643" s="210"/>
      <c r="L643" s="214"/>
      <c r="M643" s="215"/>
      <c r="N643" s="216"/>
      <c r="O643" s="216"/>
      <c r="P643" s="216"/>
      <c r="Q643" s="216"/>
      <c r="R643" s="216"/>
      <c r="S643" s="216"/>
      <c r="T643" s="217"/>
      <c r="AT643" s="218" t="s">
        <v>255</v>
      </c>
      <c r="AU643" s="218" t="s">
        <v>89</v>
      </c>
      <c r="AV643" s="13" t="s">
        <v>87</v>
      </c>
      <c r="AW643" s="13" t="s">
        <v>35</v>
      </c>
      <c r="AX643" s="13" t="s">
        <v>79</v>
      </c>
      <c r="AY643" s="218" t="s">
        <v>245</v>
      </c>
    </row>
    <row r="644" spans="1:65" s="14" customFormat="1">
      <c r="B644" s="219"/>
      <c r="C644" s="220"/>
      <c r="D644" s="204" t="s">
        <v>255</v>
      </c>
      <c r="E644" s="221" t="s">
        <v>1</v>
      </c>
      <c r="F644" s="222" t="s">
        <v>877</v>
      </c>
      <c r="G644" s="220"/>
      <c r="H644" s="223">
        <v>1.44</v>
      </c>
      <c r="I644" s="224"/>
      <c r="J644" s="220"/>
      <c r="K644" s="220"/>
      <c r="L644" s="225"/>
      <c r="M644" s="226"/>
      <c r="N644" s="227"/>
      <c r="O644" s="227"/>
      <c r="P644" s="227"/>
      <c r="Q644" s="227"/>
      <c r="R644" s="227"/>
      <c r="S644" s="227"/>
      <c r="T644" s="228"/>
      <c r="AT644" s="229" t="s">
        <v>255</v>
      </c>
      <c r="AU644" s="229" t="s">
        <v>89</v>
      </c>
      <c r="AV644" s="14" t="s">
        <v>89</v>
      </c>
      <c r="AW644" s="14" t="s">
        <v>35</v>
      </c>
      <c r="AX644" s="14" t="s">
        <v>87</v>
      </c>
      <c r="AY644" s="229" t="s">
        <v>245</v>
      </c>
    </row>
    <row r="645" spans="1:65" s="2" customFormat="1" ht="21.75" customHeight="1">
      <c r="A645" s="35"/>
      <c r="B645" s="36"/>
      <c r="C645" s="230" t="s">
        <v>878</v>
      </c>
      <c r="D645" s="230" t="s">
        <v>258</v>
      </c>
      <c r="E645" s="231" t="s">
        <v>879</v>
      </c>
      <c r="F645" s="232" t="s">
        <v>880</v>
      </c>
      <c r="G645" s="233" t="s">
        <v>100</v>
      </c>
      <c r="H645" s="234">
        <v>1.5840000000000001</v>
      </c>
      <c r="I645" s="235"/>
      <c r="J645" s="236">
        <f>ROUND(I645*H645,2)</f>
        <v>0</v>
      </c>
      <c r="K645" s="237"/>
      <c r="L645" s="238"/>
      <c r="M645" s="239" t="s">
        <v>1</v>
      </c>
      <c r="N645" s="240" t="s">
        <v>44</v>
      </c>
      <c r="O645" s="72"/>
      <c r="P645" s="200">
        <f>O645*H645</f>
        <v>0</v>
      </c>
      <c r="Q645" s="200">
        <v>2.0000000000000001E-4</v>
      </c>
      <c r="R645" s="200">
        <f>Q645*H645</f>
        <v>3.1680000000000006E-4</v>
      </c>
      <c r="S645" s="200">
        <v>0</v>
      </c>
      <c r="T645" s="201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202" t="s">
        <v>473</v>
      </c>
      <c r="AT645" s="202" t="s">
        <v>258</v>
      </c>
      <c r="AU645" s="202" t="s">
        <v>89</v>
      </c>
      <c r="AY645" s="18" t="s">
        <v>245</v>
      </c>
      <c r="BE645" s="203">
        <f>IF(N645="základní",J645,0)</f>
        <v>0</v>
      </c>
      <c r="BF645" s="203">
        <f>IF(N645="snížená",J645,0)</f>
        <v>0</v>
      </c>
      <c r="BG645" s="203">
        <f>IF(N645="zákl. přenesená",J645,0)</f>
        <v>0</v>
      </c>
      <c r="BH645" s="203">
        <f>IF(N645="sníž. přenesená",J645,0)</f>
        <v>0</v>
      </c>
      <c r="BI645" s="203">
        <f>IF(N645="nulová",J645,0)</f>
        <v>0</v>
      </c>
      <c r="BJ645" s="18" t="s">
        <v>87</v>
      </c>
      <c r="BK645" s="203">
        <f>ROUND(I645*H645,2)</f>
        <v>0</v>
      </c>
      <c r="BL645" s="18" t="s">
        <v>508</v>
      </c>
      <c r="BM645" s="202" t="s">
        <v>881</v>
      </c>
    </row>
    <row r="646" spans="1:65" s="2" customFormat="1">
      <c r="A646" s="35"/>
      <c r="B646" s="36"/>
      <c r="C646" s="37"/>
      <c r="D646" s="204" t="s">
        <v>254</v>
      </c>
      <c r="E646" s="37"/>
      <c r="F646" s="205" t="s">
        <v>880</v>
      </c>
      <c r="G646" s="37"/>
      <c r="H646" s="37"/>
      <c r="I646" s="206"/>
      <c r="J646" s="37"/>
      <c r="K646" s="37"/>
      <c r="L646" s="40"/>
      <c r="M646" s="207"/>
      <c r="N646" s="208"/>
      <c r="O646" s="72"/>
      <c r="P646" s="72"/>
      <c r="Q646" s="72"/>
      <c r="R646" s="72"/>
      <c r="S646" s="72"/>
      <c r="T646" s="73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T646" s="18" t="s">
        <v>254</v>
      </c>
      <c r="AU646" s="18" t="s">
        <v>89</v>
      </c>
    </row>
    <row r="647" spans="1:65" s="14" customFormat="1">
      <c r="B647" s="219"/>
      <c r="C647" s="220"/>
      <c r="D647" s="204" t="s">
        <v>255</v>
      </c>
      <c r="E647" s="220"/>
      <c r="F647" s="222" t="s">
        <v>882</v>
      </c>
      <c r="G647" s="220"/>
      <c r="H647" s="223">
        <v>1.5840000000000001</v>
      </c>
      <c r="I647" s="224"/>
      <c r="J647" s="220"/>
      <c r="K647" s="220"/>
      <c r="L647" s="225"/>
      <c r="M647" s="226"/>
      <c r="N647" s="227"/>
      <c r="O647" s="227"/>
      <c r="P647" s="227"/>
      <c r="Q647" s="227"/>
      <c r="R647" s="227"/>
      <c r="S647" s="227"/>
      <c r="T647" s="228"/>
      <c r="AT647" s="229" t="s">
        <v>255</v>
      </c>
      <c r="AU647" s="229" t="s">
        <v>89</v>
      </c>
      <c r="AV647" s="14" t="s">
        <v>89</v>
      </c>
      <c r="AW647" s="14" t="s">
        <v>4</v>
      </c>
      <c r="AX647" s="14" t="s">
        <v>87</v>
      </c>
      <c r="AY647" s="229" t="s">
        <v>245</v>
      </c>
    </row>
    <row r="648" spans="1:65" s="2" customFormat="1" ht="24.2" customHeight="1">
      <c r="A648" s="35"/>
      <c r="B648" s="36"/>
      <c r="C648" s="190" t="s">
        <v>883</v>
      </c>
      <c r="D648" s="190" t="s">
        <v>248</v>
      </c>
      <c r="E648" s="191" t="s">
        <v>884</v>
      </c>
      <c r="F648" s="192" t="s">
        <v>885</v>
      </c>
      <c r="G648" s="193" t="s">
        <v>251</v>
      </c>
      <c r="H648" s="194">
        <v>1</v>
      </c>
      <c r="I648" s="195"/>
      <c r="J648" s="196">
        <f>ROUND(I648*H648,2)</f>
        <v>0</v>
      </c>
      <c r="K648" s="197"/>
      <c r="L648" s="40"/>
      <c r="M648" s="198" t="s">
        <v>1</v>
      </c>
      <c r="N648" s="199" t="s">
        <v>44</v>
      </c>
      <c r="O648" s="72"/>
      <c r="P648" s="200">
        <f>O648*H648</f>
        <v>0</v>
      </c>
      <c r="Q648" s="200">
        <v>0</v>
      </c>
      <c r="R648" s="200">
        <f>Q648*H648</f>
        <v>0</v>
      </c>
      <c r="S648" s="200">
        <v>1.4999999999999999E-2</v>
      </c>
      <c r="T648" s="201">
        <f>S648*H648</f>
        <v>1.4999999999999999E-2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02" t="s">
        <v>508</v>
      </c>
      <c r="AT648" s="202" t="s">
        <v>248</v>
      </c>
      <c r="AU648" s="202" t="s">
        <v>89</v>
      </c>
      <c r="AY648" s="18" t="s">
        <v>245</v>
      </c>
      <c r="BE648" s="203">
        <f>IF(N648="základní",J648,0)</f>
        <v>0</v>
      </c>
      <c r="BF648" s="203">
        <f>IF(N648="snížená",J648,0)</f>
        <v>0</v>
      </c>
      <c r="BG648" s="203">
        <f>IF(N648="zákl. přenesená",J648,0)</f>
        <v>0</v>
      </c>
      <c r="BH648" s="203">
        <f>IF(N648="sníž. přenesená",J648,0)</f>
        <v>0</v>
      </c>
      <c r="BI648" s="203">
        <f>IF(N648="nulová",J648,0)</f>
        <v>0</v>
      </c>
      <c r="BJ648" s="18" t="s">
        <v>87</v>
      </c>
      <c r="BK648" s="203">
        <f>ROUND(I648*H648,2)</f>
        <v>0</v>
      </c>
      <c r="BL648" s="18" t="s">
        <v>508</v>
      </c>
      <c r="BM648" s="202" t="s">
        <v>886</v>
      </c>
    </row>
    <row r="649" spans="1:65" s="2" customFormat="1" ht="19.5">
      <c r="A649" s="35"/>
      <c r="B649" s="36"/>
      <c r="C649" s="37"/>
      <c r="D649" s="204" t="s">
        <v>254</v>
      </c>
      <c r="E649" s="37"/>
      <c r="F649" s="205" t="s">
        <v>887</v>
      </c>
      <c r="G649" s="37"/>
      <c r="H649" s="37"/>
      <c r="I649" s="206"/>
      <c r="J649" s="37"/>
      <c r="K649" s="37"/>
      <c r="L649" s="40"/>
      <c r="M649" s="207"/>
      <c r="N649" s="208"/>
      <c r="O649" s="72"/>
      <c r="P649" s="72"/>
      <c r="Q649" s="72"/>
      <c r="R649" s="72"/>
      <c r="S649" s="72"/>
      <c r="T649" s="73"/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T649" s="18" t="s">
        <v>254</v>
      </c>
      <c r="AU649" s="18" t="s">
        <v>89</v>
      </c>
    </row>
    <row r="650" spans="1:65" s="13" customFormat="1" ht="22.5">
      <c r="B650" s="209"/>
      <c r="C650" s="210"/>
      <c r="D650" s="204" t="s">
        <v>255</v>
      </c>
      <c r="E650" s="211" t="s">
        <v>1</v>
      </c>
      <c r="F650" s="212" t="s">
        <v>888</v>
      </c>
      <c r="G650" s="210"/>
      <c r="H650" s="211" t="s">
        <v>1</v>
      </c>
      <c r="I650" s="213"/>
      <c r="J650" s="210"/>
      <c r="K650" s="210"/>
      <c r="L650" s="214"/>
      <c r="M650" s="215"/>
      <c r="N650" s="216"/>
      <c r="O650" s="216"/>
      <c r="P650" s="216"/>
      <c r="Q650" s="216"/>
      <c r="R650" s="216"/>
      <c r="S650" s="216"/>
      <c r="T650" s="217"/>
      <c r="AT650" s="218" t="s">
        <v>255</v>
      </c>
      <c r="AU650" s="218" t="s">
        <v>89</v>
      </c>
      <c r="AV650" s="13" t="s">
        <v>87</v>
      </c>
      <c r="AW650" s="13" t="s">
        <v>35</v>
      </c>
      <c r="AX650" s="13" t="s">
        <v>79</v>
      </c>
      <c r="AY650" s="218" t="s">
        <v>245</v>
      </c>
    </row>
    <row r="651" spans="1:65" s="14" customFormat="1">
      <c r="B651" s="219"/>
      <c r="C651" s="220"/>
      <c r="D651" s="204" t="s">
        <v>255</v>
      </c>
      <c r="E651" s="221" t="s">
        <v>1</v>
      </c>
      <c r="F651" s="222" t="s">
        <v>87</v>
      </c>
      <c r="G651" s="220"/>
      <c r="H651" s="223">
        <v>1</v>
      </c>
      <c r="I651" s="224"/>
      <c r="J651" s="220"/>
      <c r="K651" s="220"/>
      <c r="L651" s="225"/>
      <c r="M651" s="226"/>
      <c r="N651" s="227"/>
      <c r="O651" s="227"/>
      <c r="P651" s="227"/>
      <c r="Q651" s="227"/>
      <c r="R651" s="227"/>
      <c r="S651" s="227"/>
      <c r="T651" s="228"/>
      <c r="AT651" s="229" t="s">
        <v>255</v>
      </c>
      <c r="AU651" s="229" t="s">
        <v>89</v>
      </c>
      <c r="AV651" s="14" t="s">
        <v>89</v>
      </c>
      <c r="AW651" s="14" t="s">
        <v>35</v>
      </c>
      <c r="AX651" s="14" t="s">
        <v>87</v>
      </c>
      <c r="AY651" s="229" t="s">
        <v>245</v>
      </c>
    </row>
    <row r="652" spans="1:65" s="2" customFormat="1" ht="24.2" customHeight="1">
      <c r="A652" s="35"/>
      <c r="B652" s="36"/>
      <c r="C652" s="190" t="s">
        <v>889</v>
      </c>
      <c r="D652" s="190" t="s">
        <v>248</v>
      </c>
      <c r="E652" s="191" t="s">
        <v>890</v>
      </c>
      <c r="F652" s="192" t="s">
        <v>891</v>
      </c>
      <c r="G652" s="193" t="s">
        <v>251</v>
      </c>
      <c r="H652" s="194">
        <v>4</v>
      </c>
      <c r="I652" s="195"/>
      <c r="J652" s="196">
        <f>ROUND(I652*H652,2)</f>
        <v>0</v>
      </c>
      <c r="K652" s="197"/>
      <c r="L652" s="40"/>
      <c r="M652" s="198" t="s">
        <v>1</v>
      </c>
      <c r="N652" s="199" t="s">
        <v>44</v>
      </c>
      <c r="O652" s="72"/>
      <c r="P652" s="200">
        <f>O652*H652</f>
        <v>0</v>
      </c>
      <c r="Q652" s="200">
        <v>0</v>
      </c>
      <c r="R652" s="200">
        <f>Q652*H652</f>
        <v>0</v>
      </c>
      <c r="S652" s="200">
        <v>4.0000000000000002E-4</v>
      </c>
      <c r="T652" s="201">
        <f>S652*H652</f>
        <v>1.6000000000000001E-3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202" t="s">
        <v>508</v>
      </c>
      <c r="AT652" s="202" t="s">
        <v>248</v>
      </c>
      <c r="AU652" s="202" t="s">
        <v>89</v>
      </c>
      <c r="AY652" s="18" t="s">
        <v>245</v>
      </c>
      <c r="BE652" s="203">
        <f>IF(N652="základní",J652,0)</f>
        <v>0</v>
      </c>
      <c r="BF652" s="203">
        <f>IF(N652="snížená",J652,0)</f>
        <v>0</v>
      </c>
      <c r="BG652" s="203">
        <f>IF(N652="zákl. přenesená",J652,0)</f>
        <v>0</v>
      </c>
      <c r="BH652" s="203">
        <f>IF(N652="sníž. přenesená",J652,0)</f>
        <v>0</v>
      </c>
      <c r="BI652" s="203">
        <f>IF(N652="nulová",J652,0)</f>
        <v>0</v>
      </c>
      <c r="BJ652" s="18" t="s">
        <v>87</v>
      </c>
      <c r="BK652" s="203">
        <f>ROUND(I652*H652,2)</f>
        <v>0</v>
      </c>
      <c r="BL652" s="18" t="s">
        <v>508</v>
      </c>
      <c r="BM652" s="202" t="s">
        <v>892</v>
      </c>
    </row>
    <row r="653" spans="1:65" s="2" customFormat="1" ht="19.5">
      <c r="A653" s="35"/>
      <c r="B653" s="36"/>
      <c r="C653" s="37"/>
      <c r="D653" s="204" t="s">
        <v>254</v>
      </c>
      <c r="E653" s="37"/>
      <c r="F653" s="205" t="s">
        <v>893</v>
      </c>
      <c r="G653" s="37"/>
      <c r="H653" s="37"/>
      <c r="I653" s="206"/>
      <c r="J653" s="37"/>
      <c r="K653" s="37"/>
      <c r="L653" s="40"/>
      <c r="M653" s="207"/>
      <c r="N653" s="208"/>
      <c r="O653" s="72"/>
      <c r="P653" s="72"/>
      <c r="Q653" s="72"/>
      <c r="R653" s="72"/>
      <c r="S653" s="72"/>
      <c r="T653" s="73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8" t="s">
        <v>254</v>
      </c>
      <c r="AU653" s="18" t="s">
        <v>89</v>
      </c>
    </row>
    <row r="654" spans="1:65" s="13" customFormat="1">
      <c r="B654" s="209"/>
      <c r="C654" s="210"/>
      <c r="D654" s="204" t="s">
        <v>255</v>
      </c>
      <c r="E654" s="211" t="s">
        <v>1</v>
      </c>
      <c r="F654" s="212" t="s">
        <v>894</v>
      </c>
      <c r="G654" s="210"/>
      <c r="H654" s="211" t="s">
        <v>1</v>
      </c>
      <c r="I654" s="213"/>
      <c r="J654" s="210"/>
      <c r="K654" s="210"/>
      <c r="L654" s="214"/>
      <c r="M654" s="215"/>
      <c r="N654" s="216"/>
      <c r="O654" s="216"/>
      <c r="P654" s="216"/>
      <c r="Q654" s="216"/>
      <c r="R654" s="216"/>
      <c r="S654" s="216"/>
      <c r="T654" s="217"/>
      <c r="AT654" s="218" t="s">
        <v>255</v>
      </c>
      <c r="AU654" s="218" t="s">
        <v>89</v>
      </c>
      <c r="AV654" s="13" t="s">
        <v>87</v>
      </c>
      <c r="AW654" s="13" t="s">
        <v>35</v>
      </c>
      <c r="AX654" s="13" t="s">
        <v>79</v>
      </c>
      <c r="AY654" s="218" t="s">
        <v>245</v>
      </c>
    </row>
    <row r="655" spans="1:65" s="14" customFormat="1">
      <c r="B655" s="219"/>
      <c r="C655" s="220"/>
      <c r="D655" s="204" t="s">
        <v>255</v>
      </c>
      <c r="E655" s="221" t="s">
        <v>1</v>
      </c>
      <c r="F655" s="222" t="s">
        <v>89</v>
      </c>
      <c r="G655" s="220"/>
      <c r="H655" s="223">
        <v>2</v>
      </c>
      <c r="I655" s="224"/>
      <c r="J655" s="220"/>
      <c r="K655" s="220"/>
      <c r="L655" s="225"/>
      <c r="M655" s="226"/>
      <c r="N655" s="227"/>
      <c r="O655" s="227"/>
      <c r="P655" s="227"/>
      <c r="Q655" s="227"/>
      <c r="R655" s="227"/>
      <c r="S655" s="227"/>
      <c r="T655" s="228"/>
      <c r="AT655" s="229" t="s">
        <v>255</v>
      </c>
      <c r="AU655" s="229" t="s">
        <v>89</v>
      </c>
      <c r="AV655" s="14" t="s">
        <v>89</v>
      </c>
      <c r="AW655" s="14" t="s">
        <v>35</v>
      </c>
      <c r="AX655" s="14" t="s">
        <v>79</v>
      </c>
      <c r="AY655" s="229" t="s">
        <v>245</v>
      </c>
    </row>
    <row r="656" spans="1:65" s="13" customFormat="1">
      <c r="B656" s="209"/>
      <c r="C656" s="210"/>
      <c r="D656" s="204" t="s">
        <v>255</v>
      </c>
      <c r="E656" s="211" t="s">
        <v>1</v>
      </c>
      <c r="F656" s="212" t="s">
        <v>895</v>
      </c>
      <c r="G656" s="210"/>
      <c r="H656" s="211" t="s">
        <v>1</v>
      </c>
      <c r="I656" s="213"/>
      <c r="J656" s="210"/>
      <c r="K656" s="210"/>
      <c r="L656" s="214"/>
      <c r="M656" s="215"/>
      <c r="N656" s="216"/>
      <c r="O656" s="216"/>
      <c r="P656" s="216"/>
      <c r="Q656" s="216"/>
      <c r="R656" s="216"/>
      <c r="S656" s="216"/>
      <c r="T656" s="217"/>
      <c r="AT656" s="218" t="s">
        <v>255</v>
      </c>
      <c r="AU656" s="218" t="s">
        <v>89</v>
      </c>
      <c r="AV656" s="13" t="s">
        <v>87</v>
      </c>
      <c r="AW656" s="13" t="s">
        <v>35</v>
      </c>
      <c r="AX656" s="13" t="s">
        <v>79</v>
      </c>
      <c r="AY656" s="218" t="s">
        <v>245</v>
      </c>
    </row>
    <row r="657" spans="1:65" s="14" customFormat="1">
      <c r="B657" s="219"/>
      <c r="C657" s="220"/>
      <c r="D657" s="204" t="s">
        <v>255</v>
      </c>
      <c r="E657" s="221" t="s">
        <v>1</v>
      </c>
      <c r="F657" s="222" t="s">
        <v>89</v>
      </c>
      <c r="G657" s="220"/>
      <c r="H657" s="223">
        <v>2</v>
      </c>
      <c r="I657" s="224"/>
      <c r="J657" s="220"/>
      <c r="K657" s="220"/>
      <c r="L657" s="225"/>
      <c r="M657" s="226"/>
      <c r="N657" s="227"/>
      <c r="O657" s="227"/>
      <c r="P657" s="227"/>
      <c r="Q657" s="227"/>
      <c r="R657" s="227"/>
      <c r="S657" s="227"/>
      <c r="T657" s="228"/>
      <c r="AT657" s="229" t="s">
        <v>255</v>
      </c>
      <c r="AU657" s="229" t="s">
        <v>89</v>
      </c>
      <c r="AV657" s="14" t="s">
        <v>89</v>
      </c>
      <c r="AW657" s="14" t="s">
        <v>35</v>
      </c>
      <c r="AX657" s="14" t="s">
        <v>79</v>
      </c>
      <c r="AY657" s="229" t="s">
        <v>245</v>
      </c>
    </row>
    <row r="658" spans="1:65" s="15" customFormat="1">
      <c r="B658" s="241"/>
      <c r="C658" s="242"/>
      <c r="D658" s="204" t="s">
        <v>255</v>
      </c>
      <c r="E658" s="243" t="s">
        <v>1</v>
      </c>
      <c r="F658" s="244" t="s">
        <v>274</v>
      </c>
      <c r="G658" s="242"/>
      <c r="H658" s="245">
        <v>4</v>
      </c>
      <c r="I658" s="246"/>
      <c r="J658" s="242"/>
      <c r="K658" s="242"/>
      <c r="L658" s="247"/>
      <c r="M658" s="248"/>
      <c r="N658" s="249"/>
      <c r="O658" s="249"/>
      <c r="P658" s="249"/>
      <c r="Q658" s="249"/>
      <c r="R658" s="249"/>
      <c r="S658" s="249"/>
      <c r="T658" s="250"/>
      <c r="AT658" s="251" t="s">
        <v>255</v>
      </c>
      <c r="AU658" s="251" t="s">
        <v>89</v>
      </c>
      <c r="AV658" s="15" t="s">
        <v>252</v>
      </c>
      <c r="AW658" s="15" t="s">
        <v>35</v>
      </c>
      <c r="AX658" s="15" t="s">
        <v>87</v>
      </c>
      <c r="AY658" s="251" t="s">
        <v>245</v>
      </c>
    </row>
    <row r="659" spans="1:65" s="2" customFormat="1" ht="16.5" customHeight="1">
      <c r="A659" s="35"/>
      <c r="B659" s="36"/>
      <c r="C659" s="190" t="s">
        <v>896</v>
      </c>
      <c r="D659" s="190" t="s">
        <v>248</v>
      </c>
      <c r="E659" s="191" t="s">
        <v>897</v>
      </c>
      <c r="F659" s="192" t="s">
        <v>898</v>
      </c>
      <c r="G659" s="193" t="s">
        <v>100</v>
      </c>
      <c r="H659" s="194">
        <v>5.25</v>
      </c>
      <c r="I659" s="195"/>
      <c r="J659" s="196">
        <f>ROUND(I659*H659,2)</f>
        <v>0</v>
      </c>
      <c r="K659" s="197"/>
      <c r="L659" s="40"/>
      <c r="M659" s="198" t="s">
        <v>1</v>
      </c>
      <c r="N659" s="199" t="s">
        <v>44</v>
      </c>
      <c r="O659" s="72"/>
      <c r="P659" s="200">
        <f>O659*H659</f>
        <v>0</v>
      </c>
      <c r="Q659" s="200">
        <v>0</v>
      </c>
      <c r="R659" s="200">
        <f>Q659*H659</f>
        <v>0</v>
      </c>
      <c r="S659" s="200">
        <v>1E-4</v>
      </c>
      <c r="T659" s="201">
        <f>S659*H659</f>
        <v>5.2500000000000008E-4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02" t="s">
        <v>508</v>
      </c>
      <c r="AT659" s="202" t="s">
        <v>248</v>
      </c>
      <c r="AU659" s="202" t="s">
        <v>89</v>
      </c>
      <c r="AY659" s="18" t="s">
        <v>245</v>
      </c>
      <c r="BE659" s="203">
        <f>IF(N659="základní",J659,0)</f>
        <v>0</v>
      </c>
      <c r="BF659" s="203">
        <f>IF(N659="snížená",J659,0)</f>
        <v>0</v>
      </c>
      <c r="BG659" s="203">
        <f>IF(N659="zákl. přenesená",J659,0)</f>
        <v>0</v>
      </c>
      <c r="BH659" s="203">
        <f>IF(N659="sníž. přenesená",J659,0)</f>
        <v>0</v>
      </c>
      <c r="BI659" s="203">
        <f>IF(N659="nulová",J659,0)</f>
        <v>0</v>
      </c>
      <c r="BJ659" s="18" t="s">
        <v>87</v>
      </c>
      <c r="BK659" s="203">
        <f>ROUND(I659*H659,2)</f>
        <v>0</v>
      </c>
      <c r="BL659" s="18" t="s">
        <v>508</v>
      </c>
      <c r="BM659" s="202" t="s">
        <v>899</v>
      </c>
    </row>
    <row r="660" spans="1:65" s="2" customFormat="1">
      <c r="A660" s="35"/>
      <c r="B660" s="36"/>
      <c r="C660" s="37"/>
      <c r="D660" s="204" t="s">
        <v>254</v>
      </c>
      <c r="E660" s="37"/>
      <c r="F660" s="205" t="s">
        <v>900</v>
      </c>
      <c r="G660" s="37"/>
      <c r="H660" s="37"/>
      <c r="I660" s="206"/>
      <c r="J660" s="37"/>
      <c r="K660" s="37"/>
      <c r="L660" s="40"/>
      <c r="M660" s="207"/>
      <c r="N660" s="208"/>
      <c r="O660" s="72"/>
      <c r="P660" s="72"/>
      <c r="Q660" s="72"/>
      <c r="R660" s="72"/>
      <c r="S660" s="72"/>
      <c r="T660" s="73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8" t="s">
        <v>254</v>
      </c>
      <c r="AU660" s="18" t="s">
        <v>89</v>
      </c>
    </row>
    <row r="661" spans="1:65" s="13" customFormat="1">
      <c r="B661" s="209"/>
      <c r="C661" s="210"/>
      <c r="D661" s="204" t="s">
        <v>255</v>
      </c>
      <c r="E661" s="211" t="s">
        <v>1</v>
      </c>
      <c r="F661" s="212" t="s">
        <v>901</v>
      </c>
      <c r="G661" s="210"/>
      <c r="H661" s="211" t="s">
        <v>1</v>
      </c>
      <c r="I661" s="213"/>
      <c r="J661" s="210"/>
      <c r="K661" s="210"/>
      <c r="L661" s="214"/>
      <c r="M661" s="215"/>
      <c r="N661" s="216"/>
      <c r="O661" s="216"/>
      <c r="P661" s="216"/>
      <c r="Q661" s="216"/>
      <c r="R661" s="216"/>
      <c r="S661" s="216"/>
      <c r="T661" s="217"/>
      <c r="AT661" s="218" t="s">
        <v>255</v>
      </c>
      <c r="AU661" s="218" t="s">
        <v>89</v>
      </c>
      <c r="AV661" s="13" t="s">
        <v>87</v>
      </c>
      <c r="AW661" s="13" t="s">
        <v>35</v>
      </c>
      <c r="AX661" s="13" t="s">
        <v>79</v>
      </c>
      <c r="AY661" s="218" t="s">
        <v>245</v>
      </c>
    </row>
    <row r="662" spans="1:65" s="14" customFormat="1">
      <c r="B662" s="219"/>
      <c r="C662" s="220"/>
      <c r="D662" s="204" t="s">
        <v>255</v>
      </c>
      <c r="E662" s="221" t="s">
        <v>1</v>
      </c>
      <c r="F662" s="222" t="s">
        <v>902</v>
      </c>
      <c r="G662" s="220"/>
      <c r="H662" s="223">
        <v>0.8</v>
      </c>
      <c r="I662" s="224"/>
      <c r="J662" s="220"/>
      <c r="K662" s="220"/>
      <c r="L662" s="225"/>
      <c r="M662" s="226"/>
      <c r="N662" s="227"/>
      <c r="O662" s="227"/>
      <c r="P662" s="227"/>
      <c r="Q662" s="227"/>
      <c r="R662" s="227"/>
      <c r="S662" s="227"/>
      <c r="T662" s="228"/>
      <c r="AT662" s="229" t="s">
        <v>255</v>
      </c>
      <c r="AU662" s="229" t="s">
        <v>89</v>
      </c>
      <c r="AV662" s="14" t="s">
        <v>89</v>
      </c>
      <c r="AW662" s="14" t="s">
        <v>35</v>
      </c>
      <c r="AX662" s="14" t="s">
        <v>79</v>
      </c>
      <c r="AY662" s="229" t="s">
        <v>245</v>
      </c>
    </row>
    <row r="663" spans="1:65" s="13" customFormat="1">
      <c r="B663" s="209"/>
      <c r="C663" s="210"/>
      <c r="D663" s="204" t="s">
        <v>255</v>
      </c>
      <c r="E663" s="211" t="s">
        <v>1</v>
      </c>
      <c r="F663" s="212" t="s">
        <v>903</v>
      </c>
      <c r="G663" s="210"/>
      <c r="H663" s="211" t="s">
        <v>1</v>
      </c>
      <c r="I663" s="213"/>
      <c r="J663" s="210"/>
      <c r="K663" s="210"/>
      <c r="L663" s="214"/>
      <c r="M663" s="215"/>
      <c r="N663" s="216"/>
      <c r="O663" s="216"/>
      <c r="P663" s="216"/>
      <c r="Q663" s="216"/>
      <c r="R663" s="216"/>
      <c r="S663" s="216"/>
      <c r="T663" s="217"/>
      <c r="AT663" s="218" t="s">
        <v>255</v>
      </c>
      <c r="AU663" s="218" t="s">
        <v>89</v>
      </c>
      <c r="AV663" s="13" t="s">
        <v>87</v>
      </c>
      <c r="AW663" s="13" t="s">
        <v>35</v>
      </c>
      <c r="AX663" s="13" t="s">
        <v>79</v>
      </c>
      <c r="AY663" s="218" t="s">
        <v>245</v>
      </c>
    </row>
    <row r="664" spans="1:65" s="14" customFormat="1">
      <c r="B664" s="219"/>
      <c r="C664" s="220"/>
      <c r="D664" s="204" t="s">
        <v>255</v>
      </c>
      <c r="E664" s="221" t="s">
        <v>1</v>
      </c>
      <c r="F664" s="222" t="s">
        <v>904</v>
      </c>
      <c r="G664" s="220"/>
      <c r="H664" s="223">
        <v>3</v>
      </c>
      <c r="I664" s="224"/>
      <c r="J664" s="220"/>
      <c r="K664" s="220"/>
      <c r="L664" s="225"/>
      <c r="M664" s="226"/>
      <c r="N664" s="227"/>
      <c r="O664" s="227"/>
      <c r="P664" s="227"/>
      <c r="Q664" s="227"/>
      <c r="R664" s="227"/>
      <c r="S664" s="227"/>
      <c r="T664" s="228"/>
      <c r="AT664" s="229" t="s">
        <v>255</v>
      </c>
      <c r="AU664" s="229" t="s">
        <v>89</v>
      </c>
      <c r="AV664" s="14" t="s">
        <v>89</v>
      </c>
      <c r="AW664" s="14" t="s">
        <v>35</v>
      </c>
      <c r="AX664" s="14" t="s">
        <v>79</v>
      </c>
      <c r="AY664" s="229" t="s">
        <v>245</v>
      </c>
    </row>
    <row r="665" spans="1:65" s="13" customFormat="1">
      <c r="B665" s="209"/>
      <c r="C665" s="210"/>
      <c r="D665" s="204" t="s">
        <v>255</v>
      </c>
      <c r="E665" s="211" t="s">
        <v>1</v>
      </c>
      <c r="F665" s="212" t="s">
        <v>905</v>
      </c>
      <c r="G665" s="210"/>
      <c r="H665" s="211" t="s">
        <v>1</v>
      </c>
      <c r="I665" s="213"/>
      <c r="J665" s="210"/>
      <c r="K665" s="210"/>
      <c r="L665" s="214"/>
      <c r="M665" s="215"/>
      <c r="N665" s="216"/>
      <c r="O665" s="216"/>
      <c r="P665" s="216"/>
      <c r="Q665" s="216"/>
      <c r="R665" s="216"/>
      <c r="S665" s="216"/>
      <c r="T665" s="217"/>
      <c r="AT665" s="218" t="s">
        <v>255</v>
      </c>
      <c r="AU665" s="218" t="s">
        <v>89</v>
      </c>
      <c r="AV665" s="13" t="s">
        <v>87</v>
      </c>
      <c r="AW665" s="13" t="s">
        <v>35</v>
      </c>
      <c r="AX665" s="13" t="s">
        <v>79</v>
      </c>
      <c r="AY665" s="218" t="s">
        <v>245</v>
      </c>
    </row>
    <row r="666" spans="1:65" s="14" customFormat="1">
      <c r="B666" s="219"/>
      <c r="C666" s="220"/>
      <c r="D666" s="204" t="s">
        <v>255</v>
      </c>
      <c r="E666" s="221" t="s">
        <v>1</v>
      </c>
      <c r="F666" s="222" t="s">
        <v>906</v>
      </c>
      <c r="G666" s="220"/>
      <c r="H666" s="223">
        <v>1.45</v>
      </c>
      <c r="I666" s="224"/>
      <c r="J666" s="220"/>
      <c r="K666" s="220"/>
      <c r="L666" s="225"/>
      <c r="M666" s="226"/>
      <c r="N666" s="227"/>
      <c r="O666" s="227"/>
      <c r="P666" s="227"/>
      <c r="Q666" s="227"/>
      <c r="R666" s="227"/>
      <c r="S666" s="227"/>
      <c r="T666" s="228"/>
      <c r="AT666" s="229" t="s">
        <v>255</v>
      </c>
      <c r="AU666" s="229" t="s">
        <v>89</v>
      </c>
      <c r="AV666" s="14" t="s">
        <v>89</v>
      </c>
      <c r="AW666" s="14" t="s">
        <v>35</v>
      </c>
      <c r="AX666" s="14" t="s">
        <v>79</v>
      </c>
      <c r="AY666" s="229" t="s">
        <v>245</v>
      </c>
    </row>
    <row r="667" spans="1:65" s="15" customFormat="1">
      <c r="B667" s="241"/>
      <c r="C667" s="242"/>
      <c r="D667" s="204" t="s">
        <v>255</v>
      </c>
      <c r="E667" s="243" t="s">
        <v>1</v>
      </c>
      <c r="F667" s="244" t="s">
        <v>274</v>
      </c>
      <c r="G667" s="242"/>
      <c r="H667" s="245">
        <v>5.25</v>
      </c>
      <c r="I667" s="246"/>
      <c r="J667" s="242"/>
      <c r="K667" s="242"/>
      <c r="L667" s="247"/>
      <c r="M667" s="248"/>
      <c r="N667" s="249"/>
      <c r="O667" s="249"/>
      <c r="P667" s="249"/>
      <c r="Q667" s="249"/>
      <c r="R667" s="249"/>
      <c r="S667" s="249"/>
      <c r="T667" s="250"/>
      <c r="AT667" s="251" t="s">
        <v>255</v>
      </c>
      <c r="AU667" s="251" t="s">
        <v>89</v>
      </c>
      <c r="AV667" s="15" t="s">
        <v>252</v>
      </c>
      <c r="AW667" s="15" t="s">
        <v>35</v>
      </c>
      <c r="AX667" s="15" t="s">
        <v>87</v>
      </c>
      <c r="AY667" s="251" t="s">
        <v>245</v>
      </c>
    </row>
    <row r="668" spans="1:65" s="2" customFormat="1" ht="24.2" customHeight="1">
      <c r="A668" s="35"/>
      <c r="B668" s="36"/>
      <c r="C668" s="190" t="s">
        <v>907</v>
      </c>
      <c r="D668" s="190" t="s">
        <v>248</v>
      </c>
      <c r="E668" s="191" t="s">
        <v>908</v>
      </c>
      <c r="F668" s="192" t="s">
        <v>909</v>
      </c>
      <c r="G668" s="193" t="s">
        <v>601</v>
      </c>
      <c r="H668" s="252"/>
      <c r="I668" s="195"/>
      <c r="J668" s="196">
        <f>ROUND(I668*H668,2)</f>
        <v>0</v>
      </c>
      <c r="K668" s="197"/>
      <c r="L668" s="40"/>
      <c r="M668" s="198" t="s">
        <v>1</v>
      </c>
      <c r="N668" s="199" t="s">
        <v>44</v>
      </c>
      <c r="O668" s="72"/>
      <c r="P668" s="200">
        <f>O668*H668</f>
        <v>0</v>
      </c>
      <c r="Q668" s="200">
        <v>0</v>
      </c>
      <c r="R668" s="200">
        <f>Q668*H668</f>
        <v>0</v>
      </c>
      <c r="S668" s="200">
        <v>0</v>
      </c>
      <c r="T668" s="201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202" t="s">
        <v>508</v>
      </c>
      <c r="AT668" s="202" t="s">
        <v>248</v>
      </c>
      <c r="AU668" s="202" t="s">
        <v>89</v>
      </c>
      <c r="AY668" s="18" t="s">
        <v>245</v>
      </c>
      <c r="BE668" s="203">
        <f>IF(N668="základní",J668,0)</f>
        <v>0</v>
      </c>
      <c r="BF668" s="203">
        <f>IF(N668="snížená",J668,0)</f>
        <v>0</v>
      </c>
      <c r="BG668" s="203">
        <f>IF(N668="zákl. přenesená",J668,0)</f>
        <v>0</v>
      </c>
      <c r="BH668" s="203">
        <f>IF(N668="sníž. přenesená",J668,0)</f>
        <v>0</v>
      </c>
      <c r="BI668" s="203">
        <f>IF(N668="nulová",J668,0)</f>
        <v>0</v>
      </c>
      <c r="BJ668" s="18" t="s">
        <v>87</v>
      </c>
      <c r="BK668" s="203">
        <f>ROUND(I668*H668,2)</f>
        <v>0</v>
      </c>
      <c r="BL668" s="18" t="s">
        <v>508</v>
      </c>
      <c r="BM668" s="202" t="s">
        <v>910</v>
      </c>
    </row>
    <row r="669" spans="1:65" s="2" customFormat="1" ht="29.25">
      <c r="A669" s="35"/>
      <c r="B669" s="36"/>
      <c r="C669" s="37"/>
      <c r="D669" s="204" t="s">
        <v>254</v>
      </c>
      <c r="E669" s="37"/>
      <c r="F669" s="205" t="s">
        <v>911</v>
      </c>
      <c r="G669" s="37"/>
      <c r="H669" s="37"/>
      <c r="I669" s="206"/>
      <c r="J669" s="37"/>
      <c r="K669" s="37"/>
      <c r="L669" s="40"/>
      <c r="M669" s="207"/>
      <c r="N669" s="208"/>
      <c r="O669" s="72"/>
      <c r="P669" s="72"/>
      <c r="Q669" s="72"/>
      <c r="R669" s="72"/>
      <c r="S669" s="72"/>
      <c r="T669" s="73"/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T669" s="18" t="s">
        <v>254</v>
      </c>
      <c r="AU669" s="18" t="s">
        <v>89</v>
      </c>
    </row>
    <row r="670" spans="1:65" s="12" customFormat="1" ht="22.9" customHeight="1">
      <c r="B670" s="174"/>
      <c r="C670" s="175"/>
      <c r="D670" s="176" t="s">
        <v>78</v>
      </c>
      <c r="E670" s="188" t="s">
        <v>912</v>
      </c>
      <c r="F670" s="188" t="s">
        <v>913</v>
      </c>
      <c r="G670" s="175"/>
      <c r="H670" s="175"/>
      <c r="I670" s="178"/>
      <c r="J670" s="189">
        <f>BK670</f>
        <v>0</v>
      </c>
      <c r="K670" s="175"/>
      <c r="L670" s="180"/>
      <c r="M670" s="181"/>
      <c r="N670" s="182"/>
      <c r="O670" s="182"/>
      <c r="P670" s="183">
        <f>SUM(P671:P790)</f>
        <v>0</v>
      </c>
      <c r="Q670" s="182"/>
      <c r="R670" s="183">
        <f>SUM(R671:R790)</f>
        <v>14.6338039</v>
      </c>
      <c r="S670" s="182"/>
      <c r="T670" s="184">
        <f>SUM(T671:T790)</f>
        <v>36.000524900000002</v>
      </c>
      <c r="AR670" s="185" t="s">
        <v>89</v>
      </c>
      <c r="AT670" s="186" t="s">
        <v>78</v>
      </c>
      <c r="AU670" s="186" t="s">
        <v>87</v>
      </c>
      <c r="AY670" s="185" t="s">
        <v>245</v>
      </c>
      <c r="BK670" s="187">
        <f>SUM(BK671:BK790)</f>
        <v>0</v>
      </c>
    </row>
    <row r="671" spans="1:65" s="2" customFormat="1" ht="16.5" customHeight="1">
      <c r="A671" s="35"/>
      <c r="B671" s="36"/>
      <c r="C671" s="190" t="s">
        <v>914</v>
      </c>
      <c r="D671" s="190" t="s">
        <v>248</v>
      </c>
      <c r="E671" s="191" t="s">
        <v>915</v>
      </c>
      <c r="F671" s="192" t="s">
        <v>916</v>
      </c>
      <c r="G671" s="193" t="s">
        <v>95</v>
      </c>
      <c r="H671" s="194">
        <v>354.59</v>
      </c>
      <c r="I671" s="195"/>
      <c r="J671" s="196">
        <f>ROUND(I671*H671,2)</f>
        <v>0</v>
      </c>
      <c r="K671" s="197"/>
      <c r="L671" s="40"/>
      <c r="M671" s="198" t="s">
        <v>1</v>
      </c>
      <c r="N671" s="199" t="s">
        <v>44</v>
      </c>
      <c r="O671" s="72"/>
      <c r="P671" s="200">
        <f>O671*H671</f>
        <v>0</v>
      </c>
      <c r="Q671" s="200">
        <v>0</v>
      </c>
      <c r="R671" s="200">
        <f>Q671*H671</f>
        <v>0</v>
      </c>
      <c r="S671" s="200">
        <v>0</v>
      </c>
      <c r="T671" s="201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02" t="s">
        <v>508</v>
      </c>
      <c r="AT671" s="202" t="s">
        <v>248</v>
      </c>
      <c r="AU671" s="202" t="s">
        <v>89</v>
      </c>
      <c r="AY671" s="18" t="s">
        <v>245</v>
      </c>
      <c r="BE671" s="203">
        <f>IF(N671="základní",J671,0)</f>
        <v>0</v>
      </c>
      <c r="BF671" s="203">
        <f>IF(N671="snížená",J671,0)</f>
        <v>0</v>
      </c>
      <c r="BG671" s="203">
        <f>IF(N671="zákl. přenesená",J671,0)</f>
        <v>0</v>
      </c>
      <c r="BH671" s="203">
        <f>IF(N671="sníž. přenesená",J671,0)</f>
        <v>0</v>
      </c>
      <c r="BI671" s="203">
        <f>IF(N671="nulová",J671,0)</f>
        <v>0</v>
      </c>
      <c r="BJ671" s="18" t="s">
        <v>87</v>
      </c>
      <c r="BK671" s="203">
        <f>ROUND(I671*H671,2)</f>
        <v>0</v>
      </c>
      <c r="BL671" s="18" t="s">
        <v>508</v>
      </c>
      <c r="BM671" s="202" t="s">
        <v>917</v>
      </c>
    </row>
    <row r="672" spans="1:65" s="2" customFormat="1">
      <c r="A672" s="35"/>
      <c r="B672" s="36"/>
      <c r="C672" s="37"/>
      <c r="D672" s="204" t="s">
        <v>254</v>
      </c>
      <c r="E672" s="37"/>
      <c r="F672" s="205" t="s">
        <v>918</v>
      </c>
      <c r="G672" s="37"/>
      <c r="H672" s="37"/>
      <c r="I672" s="206"/>
      <c r="J672" s="37"/>
      <c r="K672" s="37"/>
      <c r="L672" s="40"/>
      <c r="M672" s="207"/>
      <c r="N672" s="208"/>
      <c r="O672" s="72"/>
      <c r="P672" s="72"/>
      <c r="Q672" s="72"/>
      <c r="R672" s="72"/>
      <c r="S672" s="72"/>
      <c r="T672" s="73"/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T672" s="18" t="s">
        <v>254</v>
      </c>
      <c r="AU672" s="18" t="s">
        <v>89</v>
      </c>
    </row>
    <row r="673" spans="1:65" s="13" customFormat="1">
      <c r="B673" s="209"/>
      <c r="C673" s="210"/>
      <c r="D673" s="204" t="s">
        <v>255</v>
      </c>
      <c r="E673" s="211" t="s">
        <v>1</v>
      </c>
      <c r="F673" s="212" t="s">
        <v>406</v>
      </c>
      <c r="G673" s="210"/>
      <c r="H673" s="211" t="s">
        <v>1</v>
      </c>
      <c r="I673" s="213"/>
      <c r="J673" s="210"/>
      <c r="K673" s="210"/>
      <c r="L673" s="214"/>
      <c r="M673" s="215"/>
      <c r="N673" s="216"/>
      <c r="O673" s="216"/>
      <c r="P673" s="216"/>
      <c r="Q673" s="216"/>
      <c r="R673" s="216"/>
      <c r="S673" s="216"/>
      <c r="T673" s="217"/>
      <c r="AT673" s="218" t="s">
        <v>255</v>
      </c>
      <c r="AU673" s="218" t="s">
        <v>89</v>
      </c>
      <c r="AV673" s="13" t="s">
        <v>87</v>
      </c>
      <c r="AW673" s="13" t="s">
        <v>35</v>
      </c>
      <c r="AX673" s="13" t="s">
        <v>79</v>
      </c>
      <c r="AY673" s="218" t="s">
        <v>245</v>
      </c>
    </row>
    <row r="674" spans="1:65" s="14" customFormat="1">
      <c r="B674" s="219"/>
      <c r="C674" s="220"/>
      <c r="D674" s="204" t="s">
        <v>255</v>
      </c>
      <c r="E674" s="221" t="s">
        <v>1</v>
      </c>
      <c r="F674" s="222" t="s">
        <v>93</v>
      </c>
      <c r="G674" s="220"/>
      <c r="H674" s="223">
        <v>48.96</v>
      </c>
      <c r="I674" s="224"/>
      <c r="J674" s="220"/>
      <c r="K674" s="220"/>
      <c r="L674" s="225"/>
      <c r="M674" s="226"/>
      <c r="N674" s="227"/>
      <c r="O674" s="227"/>
      <c r="P674" s="227"/>
      <c r="Q674" s="227"/>
      <c r="R674" s="227"/>
      <c r="S674" s="227"/>
      <c r="T674" s="228"/>
      <c r="AT674" s="229" t="s">
        <v>255</v>
      </c>
      <c r="AU674" s="229" t="s">
        <v>89</v>
      </c>
      <c r="AV674" s="14" t="s">
        <v>89</v>
      </c>
      <c r="AW674" s="14" t="s">
        <v>35</v>
      </c>
      <c r="AX674" s="14" t="s">
        <v>79</v>
      </c>
      <c r="AY674" s="229" t="s">
        <v>245</v>
      </c>
    </row>
    <row r="675" spans="1:65" s="13" customFormat="1">
      <c r="B675" s="209"/>
      <c r="C675" s="210"/>
      <c r="D675" s="204" t="s">
        <v>255</v>
      </c>
      <c r="E675" s="211" t="s">
        <v>1</v>
      </c>
      <c r="F675" s="212" t="s">
        <v>919</v>
      </c>
      <c r="G675" s="210"/>
      <c r="H675" s="211" t="s">
        <v>1</v>
      </c>
      <c r="I675" s="213"/>
      <c r="J675" s="210"/>
      <c r="K675" s="210"/>
      <c r="L675" s="214"/>
      <c r="M675" s="215"/>
      <c r="N675" s="216"/>
      <c r="O675" s="216"/>
      <c r="P675" s="216"/>
      <c r="Q675" s="216"/>
      <c r="R675" s="216"/>
      <c r="S675" s="216"/>
      <c r="T675" s="217"/>
      <c r="AT675" s="218" t="s">
        <v>255</v>
      </c>
      <c r="AU675" s="218" t="s">
        <v>89</v>
      </c>
      <c r="AV675" s="13" t="s">
        <v>87</v>
      </c>
      <c r="AW675" s="13" t="s">
        <v>35</v>
      </c>
      <c r="AX675" s="13" t="s">
        <v>79</v>
      </c>
      <c r="AY675" s="218" t="s">
        <v>245</v>
      </c>
    </row>
    <row r="676" spans="1:65" s="14" customFormat="1">
      <c r="B676" s="219"/>
      <c r="C676" s="220"/>
      <c r="D676" s="204" t="s">
        <v>255</v>
      </c>
      <c r="E676" s="221" t="s">
        <v>1</v>
      </c>
      <c r="F676" s="222" t="s">
        <v>156</v>
      </c>
      <c r="G676" s="220"/>
      <c r="H676" s="223">
        <v>149.21</v>
      </c>
      <c r="I676" s="224"/>
      <c r="J676" s="220"/>
      <c r="K676" s="220"/>
      <c r="L676" s="225"/>
      <c r="M676" s="226"/>
      <c r="N676" s="227"/>
      <c r="O676" s="227"/>
      <c r="P676" s="227"/>
      <c r="Q676" s="227"/>
      <c r="R676" s="227"/>
      <c r="S676" s="227"/>
      <c r="T676" s="228"/>
      <c r="AT676" s="229" t="s">
        <v>255</v>
      </c>
      <c r="AU676" s="229" t="s">
        <v>89</v>
      </c>
      <c r="AV676" s="14" t="s">
        <v>89</v>
      </c>
      <c r="AW676" s="14" t="s">
        <v>35</v>
      </c>
      <c r="AX676" s="14" t="s">
        <v>79</v>
      </c>
      <c r="AY676" s="229" t="s">
        <v>245</v>
      </c>
    </row>
    <row r="677" spans="1:65" s="13" customFormat="1">
      <c r="B677" s="209"/>
      <c r="C677" s="210"/>
      <c r="D677" s="204" t="s">
        <v>255</v>
      </c>
      <c r="E677" s="211" t="s">
        <v>1</v>
      </c>
      <c r="F677" s="212" t="s">
        <v>397</v>
      </c>
      <c r="G677" s="210"/>
      <c r="H677" s="211" t="s">
        <v>1</v>
      </c>
      <c r="I677" s="213"/>
      <c r="J677" s="210"/>
      <c r="K677" s="210"/>
      <c r="L677" s="214"/>
      <c r="M677" s="215"/>
      <c r="N677" s="216"/>
      <c r="O677" s="216"/>
      <c r="P677" s="216"/>
      <c r="Q677" s="216"/>
      <c r="R677" s="216"/>
      <c r="S677" s="216"/>
      <c r="T677" s="217"/>
      <c r="AT677" s="218" t="s">
        <v>255</v>
      </c>
      <c r="AU677" s="218" t="s">
        <v>89</v>
      </c>
      <c r="AV677" s="13" t="s">
        <v>87</v>
      </c>
      <c r="AW677" s="13" t="s">
        <v>35</v>
      </c>
      <c r="AX677" s="13" t="s">
        <v>79</v>
      </c>
      <c r="AY677" s="218" t="s">
        <v>245</v>
      </c>
    </row>
    <row r="678" spans="1:65" s="14" customFormat="1">
      <c r="B678" s="219"/>
      <c r="C678" s="220"/>
      <c r="D678" s="204" t="s">
        <v>255</v>
      </c>
      <c r="E678" s="221" t="s">
        <v>1</v>
      </c>
      <c r="F678" s="222" t="s">
        <v>127</v>
      </c>
      <c r="G678" s="220"/>
      <c r="H678" s="223">
        <v>120.67</v>
      </c>
      <c r="I678" s="224"/>
      <c r="J678" s="220"/>
      <c r="K678" s="220"/>
      <c r="L678" s="225"/>
      <c r="M678" s="226"/>
      <c r="N678" s="227"/>
      <c r="O678" s="227"/>
      <c r="P678" s="227"/>
      <c r="Q678" s="227"/>
      <c r="R678" s="227"/>
      <c r="S678" s="227"/>
      <c r="T678" s="228"/>
      <c r="AT678" s="229" t="s">
        <v>255</v>
      </c>
      <c r="AU678" s="229" t="s">
        <v>89</v>
      </c>
      <c r="AV678" s="14" t="s">
        <v>89</v>
      </c>
      <c r="AW678" s="14" t="s">
        <v>35</v>
      </c>
      <c r="AX678" s="14" t="s">
        <v>79</v>
      </c>
      <c r="AY678" s="229" t="s">
        <v>245</v>
      </c>
    </row>
    <row r="679" spans="1:65" s="13" customFormat="1">
      <c r="B679" s="209"/>
      <c r="C679" s="210"/>
      <c r="D679" s="204" t="s">
        <v>255</v>
      </c>
      <c r="E679" s="211" t="s">
        <v>1</v>
      </c>
      <c r="F679" s="212" t="s">
        <v>400</v>
      </c>
      <c r="G679" s="210"/>
      <c r="H679" s="211" t="s">
        <v>1</v>
      </c>
      <c r="I679" s="213"/>
      <c r="J679" s="210"/>
      <c r="K679" s="210"/>
      <c r="L679" s="214"/>
      <c r="M679" s="215"/>
      <c r="N679" s="216"/>
      <c r="O679" s="216"/>
      <c r="P679" s="216"/>
      <c r="Q679" s="216"/>
      <c r="R679" s="216"/>
      <c r="S679" s="216"/>
      <c r="T679" s="217"/>
      <c r="AT679" s="218" t="s">
        <v>255</v>
      </c>
      <c r="AU679" s="218" t="s">
        <v>89</v>
      </c>
      <c r="AV679" s="13" t="s">
        <v>87</v>
      </c>
      <c r="AW679" s="13" t="s">
        <v>35</v>
      </c>
      <c r="AX679" s="13" t="s">
        <v>79</v>
      </c>
      <c r="AY679" s="218" t="s">
        <v>245</v>
      </c>
    </row>
    <row r="680" spans="1:65" s="14" customFormat="1">
      <c r="B680" s="219"/>
      <c r="C680" s="220"/>
      <c r="D680" s="204" t="s">
        <v>255</v>
      </c>
      <c r="E680" s="221" t="s">
        <v>1</v>
      </c>
      <c r="F680" s="222" t="s">
        <v>125</v>
      </c>
      <c r="G680" s="220"/>
      <c r="H680" s="223">
        <v>35.75</v>
      </c>
      <c r="I680" s="224"/>
      <c r="J680" s="220"/>
      <c r="K680" s="220"/>
      <c r="L680" s="225"/>
      <c r="M680" s="226"/>
      <c r="N680" s="227"/>
      <c r="O680" s="227"/>
      <c r="P680" s="227"/>
      <c r="Q680" s="227"/>
      <c r="R680" s="227"/>
      <c r="S680" s="227"/>
      <c r="T680" s="228"/>
      <c r="AT680" s="229" t="s">
        <v>255</v>
      </c>
      <c r="AU680" s="229" t="s">
        <v>89</v>
      </c>
      <c r="AV680" s="14" t="s">
        <v>89</v>
      </c>
      <c r="AW680" s="14" t="s">
        <v>35</v>
      </c>
      <c r="AX680" s="14" t="s">
        <v>79</v>
      </c>
      <c r="AY680" s="229" t="s">
        <v>245</v>
      </c>
    </row>
    <row r="681" spans="1:65" s="15" customFormat="1">
      <c r="B681" s="241"/>
      <c r="C681" s="242"/>
      <c r="D681" s="204" t="s">
        <v>255</v>
      </c>
      <c r="E681" s="243" t="s">
        <v>1</v>
      </c>
      <c r="F681" s="244" t="s">
        <v>274</v>
      </c>
      <c r="G681" s="242"/>
      <c r="H681" s="245">
        <v>354.59</v>
      </c>
      <c r="I681" s="246"/>
      <c r="J681" s="242"/>
      <c r="K681" s="242"/>
      <c r="L681" s="247"/>
      <c r="M681" s="248"/>
      <c r="N681" s="249"/>
      <c r="O681" s="249"/>
      <c r="P681" s="249"/>
      <c r="Q681" s="249"/>
      <c r="R681" s="249"/>
      <c r="S681" s="249"/>
      <c r="T681" s="250"/>
      <c r="AT681" s="251" t="s">
        <v>255</v>
      </c>
      <c r="AU681" s="251" t="s">
        <v>89</v>
      </c>
      <c r="AV681" s="15" t="s">
        <v>252</v>
      </c>
      <c r="AW681" s="15" t="s">
        <v>35</v>
      </c>
      <c r="AX681" s="15" t="s">
        <v>87</v>
      </c>
      <c r="AY681" s="251" t="s">
        <v>245</v>
      </c>
    </row>
    <row r="682" spans="1:65" s="2" customFormat="1" ht="16.5" customHeight="1">
      <c r="A682" s="35"/>
      <c r="B682" s="36"/>
      <c r="C682" s="190" t="s">
        <v>316</v>
      </c>
      <c r="D682" s="190" t="s">
        <v>248</v>
      </c>
      <c r="E682" s="191" t="s">
        <v>920</v>
      </c>
      <c r="F682" s="192" t="s">
        <v>921</v>
      </c>
      <c r="G682" s="193" t="s">
        <v>95</v>
      </c>
      <c r="H682" s="194">
        <v>354.59</v>
      </c>
      <c r="I682" s="195"/>
      <c r="J682" s="196">
        <f>ROUND(I682*H682,2)</f>
        <v>0</v>
      </c>
      <c r="K682" s="197"/>
      <c r="L682" s="40"/>
      <c r="M682" s="198" t="s">
        <v>1</v>
      </c>
      <c r="N682" s="199" t="s">
        <v>44</v>
      </c>
      <c r="O682" s="72"/>
      <c r="P682" s="200">
        <f>O682*H682</f>
        <v>0</v>
      </c>
      <c r="Q682" s="200">
        <v>2.9999999999999997E-4</v>
      </c>
      <c r="R682" s="200">
        <f>Q682*H682</f>
        <v>0.10637699999999999</v>
      </c>
      <c r="S682" s="200">
        <v>0</v>
      </c>
      <c r="T682" s="201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202" t="s">
        <v>508</v>
      </c>
      <c r="AT682" s="202" t="s">
        <v>248</v>
      </c>
      <c r="AU682" s="202" t="s">
        <v>89</v>
      </c>
      <c r="AY682" s="18" t="s">
        <v>245</v>
      </c>
      <c r="BE682" s="203">
        <f>IF(N682="základní",J682,0)</f>
        <v>0</v>
      </c>
      <c r="BF682" s="203">
        <f>IF(N682="snížená",J682,0)</f>
        <v>0</v>
      </c>
      <c r="BG682" s="203">
        <f>IF(N682="zákl. přenesená",J682,0)</f>
        <v>0</v>
      </c>
      <c r="BH682" s="203">
        <f>IF(N682="sníž. přenesená",J682,0)</f>
        <v>0</v>
      </c>
      <c r="BI682" s="203">
        <f>IF(N682="nulová",J682,0)</f>
        <v>0</v>
      </c>
      <c r="BJ682" s="18" t="s">
        <v>87</v>
      </c>
      <c r="BK682" s="203">
        <f>ROUND(I682*H682,2)</f>
        <v>0</v>
      </c>
      <c r="BL682" s="18" t="s">
        <v>508</v>
      </c>
      <c r="BM682" s="202" t="s">
        <v>922</v>
      </c>
    </row>
    <row r="683" spans="1:65" s="2" customFormat="1" ht="19.5">
      <c r="A683" s="35"/>
      <c r="B683" s="36"/>
      <c r="C683" s="37"/>
      <c r="D683" s="204" t="s">
        <v>254</v>
      </c>
      <c r="E683" s="37"/>
      <c r="F683" s="205" t="s">
        <v>923</v>
      </c>
      <c r="G683" s="37"/>
      <c r="H683" s="37"/>
      <c r="I683" s="206"/>
      <c r="J683" s="37"/>
      <c r="K683" s="37"/>
      <c r="L683" s="40"/>
      <c r="M683" s="207"/>
      <c r="N683" s="208"/>
      <c r="O683" s="72"/>
      <c r="P683" s="72"/>
      <c r="Q683" s="72"/>
      <c r="R683" s="72"/>
      <c r="S683" s="72"/>
      <c r="T683" s="73"/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T683" s="18" t="s">
        <v>254</v>
      </c>
      <c r="AU683" s="18" t="s">
        <v>89</v>
      </c>
    </row>
    <row r="684" spans="1:65" s="13" customFormat="1">
      <c r="B684" s="209"/>
      <c r="C684" s="210"/>
      <c r="D684" s="204" t="s">
        <v>255</v>
      </c>
      <c r="E684" s="211" t="s">
        <v>1</v>
      </c>
      <c r="F684" s="212" t="s">
        <v>406</v>
      </c>
      <c r="G684" s="210"/>
      <c r="H684" s="211" t="s">
        <v>1</v>
      </c>
      <c r="I684" s="213"/>
      <c r="J684" s="210"/>
      <c r="K684" s="210"/>
      <c r="L684" s="214"/>
      <c r="M684" s="215"/>
      <c r="N684" s="216"/>
      <c r="O684" s="216"/>
      <c r="P684" s="216"/>
      <c r="Q684" s="216"/>
      <c r="R684" s="216"/>
      <c r="S684" s="216"/>
      <c r="T684" s="217"/>
      <c r="AT684" s="218" t="s">
        <v>255</v>
      </c>
      <c r="AU684" s="218" t="s">
        <v>89</v>
      </c>
      <c r="AV684" s="13" t="s">
        <v>87</v>
      </c>
      <c r="AW684" s="13" t="s">
        <v>35</v>
      </c>
      <c r="AX684" s="13" t="s">
        <v>79</v>
      </c>
      <c r="AY684" s="218" t="s">
        <v>245</v>
      </c>
    </row>
    <row r="685" spans="1:65" s="14" customFormat="1">
      <c r="B685" s="219"/>
      <c r="C685" s="220"/>
      <c r="D685" s="204" t="s">
        <v>255</v>
      </c>
      <c r="E685" s="221" t="s">
        <v>1</v>
      </c>
      <c r="F685" s="222" t="s">
        <v>93</v>
      </c>
      <c r="G685" s="220"/>
      <c r="H685" s="223">
        <v>48.96</v>
      </c>
      <c r="I685" s="224"/>
      <c r="J685" s="220"/>
      <c r="K685" s="220"/>
      <c r="L685" s="225"/>
      <c r="M685" s="226"/>
      <c r="N685" s="227"/>
      <c r="O685" s="227"/>
      <c r="P685" s="227"/>
      <c r="Q685" s="227"/>
      <c r="R685" s="227"/>
      <c r="S685" s="227"/>
      <c r="T685" s="228"/>
      <c r="AT685" s="229" t="s">
        <v>255</v>
      </c>
      <c r="AU685" s="229" t="s">
        <v>89</v>
      </c>
      <c r="AV685" s="14" t="s">
        <v>89</v>
      </c>
      <c r="AW685" s="14" t="s">
        <v>35</v>
      </c>
      <c r="AX685" s="14" t="s">
        <v>79</v>
      </c>
      <c r="AY685" s="229" t="s">
        <v>245</v>
      </c>
    </row>
    <row r="686" spans="1:65" s="13" customFormat="1">
      <c r="B686" s="209"/>
      <c r="C686" s="210"/>
      <c r="D686" s="204" t="s">
        <v>255</v>
      </c>
      <c r="E686" s="211" t="s">
        <v>1</v>
      </c>
      <c r="F686" s="212" t="s">
        <v>397</v>
      </c>
      <c r="G686" s="210"/>
      <c r="H686" s="211" t="s">
        <v>1</v>
      </c>
      <c r="I686" s="213"/>
      <c r="J686" s="210"/>
      <c r="K686" s="210"/>
      <c r="L686" s="214"/>
      <c r="M686" s="215"/>
      <c r="N686" s="216"/>
      <c r="O686" s="216"/>
      <c r="P686" s="216"/>
      <c r="Q686" s="216"/>
      <c r="R686" s="216"/>
      <c r="S686" s="216"/>
      <c r="T686" s="217"/>
      <c r="AT686" s="218" t="s">
        <v>255</v>
      </c>
      <c r="AU686" s="218" t="s">
        <v>89</v>
      </c>
      <c r="AV686" s="13" t="s">
        <v>87</v>
      </c>
      <c r="AW686" s="13" t="s">
        <v>35</v>
      </c>
      <c r="AX686" s="13" t="s">
        <v>79</v>
      </c>
      <c r="AY686" s="218" t="s">
        <v>245</v>
      </c>
    </row>
    <row r="687" spans="1:65" s="14" customFormat="1">
      <c r="B687" s="219"/>
      <c r="C687" s="220"/>
      <c r="D687" s="204" t="s">
        <v>255</v>
      </c>
      <c r="E687" s="221" t="s">
        <v>1</v>
      </c>
      <c r="F687" s="222" t="s">
        <v>127</v>
      </c>
      <c r="G687" s="220"/>
      <c r="H687" s="223">
        <v>120.67</v>
      </c>
      <c r="I687" s="224"/>
      <c r="J687" s="220"/>
      <c r="K687" s="220"/>
      <c r="L687" s="225"/>
      <c r="M687" s="226"/>
      <c r="N687" s="227"/>
      <c r="O687" s="227"/>
      <c r="P687" s="227"/>
      <c r="Q687" s="227"/>
      <c r="R687" s="227"/>
      <c r="S687" s="227"/>
      <c r="T687" s="228"/>
      <c r="AT687" s="229" t="s">
        <v>255</v>
      </c>
      <c r="AU687" s="229" t="s">
        <v>89</v>
      </c>
      <c r="AV687" s="14" t="s">
        <v>89</v>
      </c>
      <c r="AW687" s="14" t="s">
        <v>35</v>
      </c>
      <c r="AX687" s="14" t="s">
        <v>79</v>
      </c>
      <c r="AY687" s="229" t="s">
        <v>245</v>
      </c>
    </row>
    <row r="688" spans="1:65" s="13" customFormat="1">
      <c r="B688" s="209"/>
      <c r="C688" s="210"/>
      <c r="D688" s="204" t="s">
        <v>255</v>
      </c>
      <c r="E688" s="211" t="s">
        <v>1</v>
      </c>
      <c r="F688" s="212" t="s">
        <v>919</v>
      </c>
      <c r="G688" s="210"/>
      <c r="H688" s="211" t="s">
        <v>1</v>
      </c>
      <c r="I688" s="213"/>
      <c r="J688" s="210"/>
      <c r="K688" s="210"/>
      <c r="L688" s="214"/>
      <c r="M688" s="215"/>
      <c r="N688" s="216"/>
      <c r="O688" s="216"/>
      <c r="P688" s="216"/>
      <c r="Q688" s="216"/>
      <c r="R688" s="216"/>
      <c r="S688" s="216"/>
      <c r="T688" s="217"/>
      <c r="AT688" s="218" t="s">
        <v>255</v>
      </c>
      <c r="AU688" s="218" t="s">
        <v>89</v>
      </c>
      <c r="AV688" s="13" t="s">
        <v>87</v>
      </c>
      <c r="AW688" s="13" t="s">
        <v>35</v>
      </c>
      <c r="AX688" s="13" t="s">
        <v>79</v>
      </c>
      <c r="AY688" s="218" t="s">
        <v>245</v>
      </c>
    </row>
    <row r="689" spans="1:65" s="14" customFormat="1">
      <c r="B689" s="219"/>
      <c r="C689" s="220"/>
      <c r="D689" s="204" t="s">
        <v>255</v>
      </c>
      <c r="E689" s="221" t="s">
        <v>1</v>
      </c>
      <c r="F689" s="222" t="s">
        <v>156</v>
      </c>
      <c r="G689" s="220"/>
      <c r="H689" s="223">
        <v>149.21</v>
      </c>
      <c r="I689" s="224"/>
      <c r="J689" s="220"/>
      <c r="K689" s="220"/>
      <c r="L689" s="225"/>
      <c r="M689" s="226"/>
      <c r="N689" s="227"/>
      <c r="O689" s="227"/>
      <c r="P689" s="227"/>
      <c r="Q689" s="227"/>
      <c r="R689" s="227"/>
      <c r="S689" s="227"/>
      <c r="T689" s="228"/>
      <c r="AT689" s="229" t="s">
        <v>255</v>
      </c>
      <c r="AU689" s="229" t="s">
        <v>89</v>
      </c>
      <c r="AV689" s="14" t="s">
        <v>89</v>
      </c>
      <c r="AW689" s="14" t="s">
        <v>35</v>
      </c>
      <c r="AX689" s="14" t="s">
        <v>79</v>
      </c>
      <c r="AY689" s="229" t="s">
        <v>245</v>
      </c>
    </row>
    <row r="690" spans="1:65" s="13" customFormat="1">
      <c r="B690" s="209"/>
      <c r="C690" s="210"/>
      <c r="D690" s="204" t="s">
        <v>255</v>
      </c>
      <c r="E690" s="211" t="s">
        <v>1</v>
      </c>
      <c r="F690" s="212" t="s">
        <v>400</v>
      </c>
      <c r="G690" s="210"/>
      <c r="H690" s="211" t="s">
        <v>1</v>
      </c>
      <c r="I690" s="213"/>
      <c r="J690" s="210"/>
      <c r="K690" s="210"/>
      <c r="L690" s="214"/>
      <c r="M690" s="215"/>
      <c r="N690" s="216"/>
      <c r="O690" s="216"/>
      <c r="P690" s="216"/>
      <c r="Q690" s="216"/>
      <c r="R690" s="216"/>
      <c r="S690" s="216"/>
      <c r="T690" s="217"/>
      <c r="AT690" s="218" t="s">
        <v>255</v>
      </c>
      <c r="AU690" s="218" t="s">
        <v>89</v>
      </c>
      <c r="AV690" s="13" t="s">
        <v>87</v>
      </c>
      <c r="AW690" s="13" t="s">
        <v>35</v>
      </c>
      <c r="AX690" s="13" t="s">
        <v>79</v>
      </c>
      <c r="AY690" s="218" t="s">
        <v>245</v>
      </c>
    </row>
    <row r="691" spans="1:65" s="14" customFormat="1">
      <c r="B691" s="219"/>
      <c r="C691" s="220"/>
      <c r="D691" s="204" t="s">
        <v>255</v>
      </c>
      <c r="E691" s="221" t="s">
        <v>1</v>
      </c>
      <c r="F691" s="222" t="s">
        <v>125</v>
      </c>
      <c r="G691" s="220"/>
      <c r="H691" s="223">
        <v>35.75</v>
      </c>
      <c r="I691" s="224"/>
      <c r="J691" s="220"/>
      <c r="K691" s="220"/>
      <c r="L691" s="225"/>
      <c r="M691" s="226"/>
      <c r="N691" s="227"/>
      <c r="O691" s="227"/>
      <c r="P691" s="227"/>
      <c r="Q691" s="227"/>
      <c r="R691" s="227"/>
      <c r="S691" s="227"/>
      <c r="T691" s="228"/>
      <c r="AT691" s="229" t="s">
        <v>255</v>
      </c>
      <c r="AU691" s="229" t="s">
        <v>89</v>
      </c>
      <c r="AV691" s="14" t="s">
        <v>89</v>
      </c>
      <c r="AW691" s="14" t="s">
        <v>35</v>
      </c>
      <c r="AX691" s="14" t="s">
        <v>79</v>
      </c>
      <c r="AY691" s="229" t="s">
        <v>245</v>
      </c>
    </row>
    <row r="692" spans="1:65" s="15" customFormat="1">
      <c r="B692" s="241"/>
      <c r="C692" s="242"/>
      <c r="D692" s="204" t="s">
        <v>255</v>
      </c>
      <c r="E692" s="243" t="s">
        <v>1</v>
      </c>
      <c r="F692" s="244" t="s">
        <v>274</v>
      </c>
      <c r="G692" s="242"/>
      <c r="H692" s="245">
        <v>354.59</v>
      </c>
      <c r="I692" s="246"/>
      <c r="J692" s="242"/>
      <c r="K692" s="242"/>
      <c r="L692" s="247"/>
      <c r="M692" s="248"/>
      <c r="N692" s="249"/>
      <c r="O692" s="249"/>
      <c r="P692" s="249"/>
      <c r="Q692" s="249"/>
      <c r="R692" s="249"/>
      <c r="S692" s="249"/>
      <c r="T692" s="250"/>
      <c r="AT692" s="251" t="s">
        <v>255</v>
      </c>
      <c r="AU692" s="251" t="s">
        <v>89</v>
      </c>
      <c r="AV692" s="15" t="s">
        <v>252</v>
      </c>
      <c r="AW692" s="15" t="s">
        <v>35</v>
      </c>
      <c r="AX692" s="15" t="s">
        <v>87</v>
      </c>
      <c r="AY692" s="251" t="s">
        <v>245</v>
      </c>
    </row>
    <row r="693" spans="1:65" s="2" customFormat="1" ht="21.75" customHeight="1">
      <c r="A693" s="35"/>
      <c r="B693" s="36"/>
      <c r="C693" s="190" t="s">
        <v>261</v>
      </c>
      <c r="D693" s="190" t="s">
        <v>248</v>
      </c>
      <c r="E693" s="191" t="s">
        <v>924</v>
      </c>
      <c r="F693" s="192" t="s">
        <v>925</v>
      </c>
      <c r="G693" s="193" t="s">
        <v>95</v>
      </c>
      <c r="H693" s="194">
        <v>354.59</v>
      </c>
      <c r="I693" s="195"/>
      <c r="J693" s="196">
        <f>ROUND(I693*H693,2)</f>
        <v>0</v>
      </c>
      <c r="K693" s="197"/>
      <c r="L693" s="40"/>
      <c r="M693" s="198" t="s">
        <v>1</v>
      </c>
      <c r="N693" s="199" t="s">
        <v>44</v>
      </c>
      <c r="O693" s="72"/>
      <c r="P693" s="200">
        <f>O693*H693</f>
        <v>0</v>
      </c>
      <c r="Q693" s="200">
        <v>4.4999999999999997E-3</v>
      </c>
      <c r="R693" s="200">
        <f>Q693*H693</f>
        <v>1.5956549999999998</v>
      </c>
      <c r="S693" s="200">
        <v>0</v>
      </c>
      <c r="T693" s="201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02" t="s">
        <v>508</v>
      </c>
      <c r="AT693" s="202" t="s">
        <v>248</v>
      </c>
      <c r="AU693" s="202" t="s">
        <v>89</v>
      </c>
      <c r="AY693" s="18" t="s">
        <v>245</v>
      </c>
      <c r="BE693" s="203">
        <f>IF(N693="základní",J693,0)</f>
        <v>0</v>
      </c>
      <c r="BF693" s="203">
        <f>IF(N693="snížená",J693,0)</f>
        <v>0</v>
      </c>
      <c r="BG693" s="203">
        <f>IF(N693="zákl. přenesená",J693,0)</f>
        <v>0</v>
      </c>
      <c r="BH693" s="203">
        <f>IF(N693="sníž. přenesená",J693,0)</f>
        <v>0</v>
      </c>
      <c r="BI693" s="203">
        <f>IF(N693="nulová",J693,0)</f>
        <v>0</v>
      </c>
      <c r="BJ693" s="18" t="s">
        <v>87</v>
      </c>
      <c r="BK693" s="203">
        <f>ROUND(I693*H693,2)</f>
        <v>0</v>
      </c>
      <c r="BL693" s="18" t="s">
        <v>508</v>
      </c>
      <c r="BM693" s="202" t="s">
        <v>926</v>
      </c>
    </row>
    <row r="694" spans="1:65" s="2" customFormat="1" ht="19.5">
      <c r="A694" s="35"/>
      <c r="B694" s="36"/>
      <c r="C694" s="37"/>
      <c r="D694" s="204" t="s">
        <v>254</v>
      </c>
      <c r="E694" s="37"/>
      <c r="F694" s="205" t="s">
        <v>927</v>
      </c>
      <c r="G694" s="37"/>
      <c r="H694" s="37"/>
      <c r="I694" s="206"/>
      <c r="J694" s="37"/>
      <c r="K694" s="37"/>
      <c r="L694" s="40"/>
      <c r="M694" s="207"/>
      <c r="N694" s="208"/>
      <c r="O694" s="72"/>
      <c r="P694" s="72"/>
      <c r="Q694" s="72"/>
      <c r="R694" s="72"/>
      <c r="S694" s="72"/>
      <c r="T694" s="73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T694" s="18" t="s">
        <v>254</v>
      </c>
      <c r="AU694" s="18" t="s">
        <v>89</v>
      </c>
    </row>
    <row r="695" spans="1:65" s="13" customFormat="1">
      <c r="B695" s="209"/>
      <c r="C695" s="210"/>
      <c r="D695" s="204" t="s">
        <v>255</v>
      </c>
      <c r="E695" s="211" t="s">
        <v>1</v>
      </c>
      <c r="F695" s="212" t="s">
        <v>406</v>
      </c>
      <c r="G695" s="210"/>
      <c r="H695" s="211" t="s">
        <v>1</v>
      </c>
      <c r="I695" s="213"/>
      <c r="J695" s="210"/>
      <c r="K695" s="210"/>
      <c r="L695" s="214"/>
      <c r="M695" s="215"/>
      <c r="N695" s="216"/>
      <c r="O695" s="216"/>
      <c r="P695" s="216"/>
      <c r="Q695" s="216"/>
      <c r="R695" s="216"/>
      <c r="S695" s="216"/>
      <c r="T695" s="217"/>
      <c r="AT695" s="218" t="s">
        <v>255</v>
      </c>
      <c r="AU695" s="218" t="s">
        <v>89</v>
      </c>
      <c r="AV695" s="13" t="s">
        <v>87</v>
      </c>
      <c r="AW695" s="13" t="s">
        <v>35</v>
      </c>
      <c r="AX695" s="13" t="s">
        <v>79</v>
      </c>
      <c r="AY695" s="218" t="s">
        <v>245</v>
      </c>
    </row>
    <row r="696" spans="1:65" s="14" customFormat="1">
      <c r="B696" s="219"/>
      <c r="C696" s="220"/>
      <c r="D696" s="204" t="s">
        <v>255</v>
      </c>
      <c r="E696" s="221" t="s">
        <v>1</v>
      </c>
      <c r="F696" s="222" t="s">
        <v>93</v>
      </c>
      <c r="G696" s="220"/>
      <c r="H696" s="223">
        <v>48.96</v>
      </c>
      <c r="I696" s="224"/>
      <c r="J696" s="220"/>
      <c r="K696" s="220"/>
      <c r="L696" s="225"/>
      <c r="M696" s="226"/>
      <c r="N696" s="227"/>
      <c r="O696" s="227"/>
      <c r="P696" s="227"/>
      <c r="Q696" s="227"/>
      <c r="R696" s="227"/>
      <c r="S696" s="227"/>
      <c r="T696" s="228"/>
      <c r="AT696" s="229" t="s">
        <v>255</v>
      </c>
      <c r="AU696" s="229" t="s">
        <v>89</v>
      </c>
      <c r="AV696" s="14" t="s">
        <v>89</v>
      </c>
      <c r="AW696" s="14" t="s">
        <v>35</v>
      </c>
      <c r="AX696" s="14" t="s">
        <v>79</v>
      </c>
      <c r="AY696" s="229" t="s">
        <v>245</v>
      </c>
    </row>
    <row r="697" spans="1:65" s="13" customFormat="1">
      <c r="B697" s="209"/>
      <c r="C697" s="210"/>
      <c r="D697" s="204" t="s">
        <v>255</v>
      </c>
      <c r="E697" s="211" t="s">
        <v>1</v>
      </c>
      <c r="F697" s="212" t="s">
        <v>397</v>
      </c>
      <c r="G697" s="210"/>
      <c r="H697" s="211" t="s">
        <v>1</v>
      </c>
      <c r="I697" s="213"/>
      <c r="J697" s="210"/>
      <c r="K697" s="210"/>
      <c r="L697" s="214"/>
      <c r="M697" s="215"/>
      <c r="N697" s="216"/>
      <c r="O697" s="216"/>
      <c r="P697" s="216"/>
      <c r="Q697" s="216"/>
      <c r="R697" s="216"/>
      <c r="S697" s="216"/>
      <c r="T697" s="217"/>
      <c r="AT697" s="218" t="s">
        <v>255</v>
      </c>
      <c r="AU697" s="218" t="s">
        <v>89</v>
      </c>
      <c r="AV697" s="13" t="s">
        <v>87</v>
      </c>
      <c r="AW697" s="13" t="s">
        <v>35</v>
      </c>
      <c r="AX697" s="13" t="s">
        <v>79</v>
      </c>
      <c r="AY697" s="218" t="s">
        <v>245</v>
      </c>
    </row>
    <row r="698" spans="1:65" s="14" customFormat="1">
      <c r="B698" s="219"/>
      <c r="C698" s="220"/>
      <c r="D698" s="204" t="s">
        <v>255</v>
      </c>
      <c r="E698" s="221" t="s">
        <v>1</v>
      </c>
      <c r="F698" s="222" t="s">
        <v>127</v>
      </c>
      <c r="G698" s="220"/>
      <c r="H698" s="223">
        <v>120.67</v>
      </c>
      <c r="I698" s="224"/>
      <c r="J698" s="220"/>
      <c r="K698" s="220"/>
      <c r="L698" s="225"/>
      <c r="M698" s="226"/>
      <c r="N698" s="227"/>
      <c r="O698" s="227"/>
      <c r="P698" s="227"/>
      <c r="Q698" s="227"/>
      <c r="R698" s="227"/>
      <c r="S698" s="227"/>
      <c r="T698" s="228"/>
      <c r="AT698" s="229" t="s">
        <v>255</v>
      </c>
      <c r="AU698" s="229" t="s">
        <v>89</v>
      </c>
      <c r="AV698" s="14" t="s">
        <v>89</v>
      </c>
      <c r="AW698" s="14" t="s">
        <v>35</v>
      </c>
      <c r="AX698" s="14" t="s">
        <v>79</v>
      </c>
      <c r="AY698" s="229" t="s">
        <v>245</v>
      </c>
    </row>
    <row r="699" spans="1:65" s="13" customFormat="1">
      <c r="B699" s="209"/>
      <c r="C699" s="210"/>
      <c r="D699" s="204" t="s">
        <v>255</v>
      </c>
      <c r="E699" s="211" t="s">
        <v>1</v>
      </c>
      <c r="F699" s="212" t="s">
        <v>928</v>
      </c>
      <c r="G699" s="210"/>
      <c r="H699" s="211" t="s">
        <v>1</v>
      </c>
      <c r="I699" s="213"/>
      <c r="J699" s="210"/>
      <c r="K699" s="210"/>
      <c r="L699" s="214"/>
      <c r="M699" s="215"/>
      <c r="N699" s="216"/>
      <c r="O699" s="216"/>
      <c r="P699" s="216"/>
      <c r="Q699" s="216"/>
      <c r="R699" s="216"/>
      <c r="S699" s="216"/>
      <c r="T699" s="217"/>
      <c r="AT699" s="218" t="s">
        <v>255</v>
      </c>
      <c r="AU699" s="218" t="s">
        <v>89</v>
      </c>
      <c r="AV699" s="13" t="s">
        <v>87</v>
      </c>
      <c r="AW699" s="13" t="s">
        <v>35</v>
      </c>
      <c r="AX699" s="13" t="s">
        <v>79</v>
      </c>
      <c r="AY699" s="218" t="s">
        <v>245</v>
      </c>
    </row>
    <row r="700" spans="1:65" s="14" customFormat="1">
      <c r="B700" s="219"/>
      <c r="C700" s="220"/>
      <c r="D700" s="204" t="s">
        <v>255</v>
      </c>
      <c r="E700" s="221" t="s">
        <v>1</v>
      </c>
      <c r="F700" s="222" t="s">
        <v>156</v>
      </c>
      <c r="G700" s="220"/>
      <c r="H700" s="223">
        <v>149.21</v>
      </c>
      <c r="I700" s="224"/>
      <c r="J700" s="220"/>
      <c r="K700" s="220"/>
      <c r="L700" s="225"/>
      <c r="M700" s="226"/>
      <c r="N700" s="227"/>
      <c r="O700" s="227"/>
      <c r="P700" s="227"/>
      <c r="Q700" s="227"/>
      <c r="R700" s="227"/>
      <c r="S700" s="227"/>
      <c r="T700" s="228"/>
      <c r="AT700" s="229" t="s">
        <v>255</v>
      </c>
      <c r="AU700" s="229" t="s">
        <v>89</v>
      </c>
      <c r="AV700" s="14" t="s">
        <v>89</v>
      </c>
      <c r="AW700" s="14" t="s">
        <v>35</v>
      </c>
      <c r="AX700" s="14" t="s">
        <v>79</v>
      </c>
      <c r="AY700" s="229" t="s">
        <v>245</v>
      </c>
    </row>
    <row r="701" spans="1:65" s="13" customFormat="1">
      <c r="B701" s="209"/>
      <c r="C701" s="210"/>
      <c r="D701" s="204" t="s">
        <v>255</v>
      </c>
      <c r="E701" s="211" t="s">
        <v>1</v>
      </c>
      <c r="F701" s="212" t="s">
        <v>400</v>
      </c>
      <c r="G701" s="210"/>
      <c r="H701" s="211" t="s">
        <v>1</v>
      </c>
      <c r="I701" s="213"/>
      <c r="J701" s="210"/>
      <c r="K701" s="210"/>
      <c r="L701" s="214"/>
      <c r="M701" s="215"/>
      <c r="N701" s="216"/>
      <c r="O701" s="216"/>
      <c r="P701" s="216"/>
      <c r="Q701" s="216"/>
      <c r="R701" s="216"/>
      <c r="S701" s="216"/>
      <c r="T701" s="217"/>
      <c r="AT701" s="218" t="s">
        <v>255</v>
      </c>
      <c r="AU701" s="218" t="s">
        <v>89</v>
      </c>
      <c r="AV701" s="13" t="s">
        <v>87</v>
      </c>
      <c r="AW701" s="13" t="s">
        <v>35</v>
      </c>
      <c r="AX701" s="13" t="s">
        <v>79</v>
      </c>
      <c r="AY701" s="218" t="s">
        <v>245</v>
      </c>
    </row>
    <row r="702" spans="1:65" s="14" customFormat="1">
      <c r="B702" s="219"/>
      <c r="C702" s="220"/>
      <c r="D702" s="204" t="s">
        <v>255</v>
      </c>
      <c r="E702" s="221" t="s">
        <v>1</v>
      </c>
      <c r="F702" s="222" t="s">
        <v>125</v>
      </c>
      <c r="G702" s="220"/>
      <c r="H702" s="223">
        <v>35.75</v>
      </c>
      <c r="I702" s="224"/>
      <c r="J702" s="220"/>
      <c r="K702" s="220"/>
      <c r="L702" s="225"/>
      <c r="M702" s="226"/>
      <c r="N702" s="227"/>
      <c r="O702" s="227"/>
      <c r="P702" s="227"/>
      <c r="Q702" s="227"/>
      <c r="R702" s="227"/>
      <c r="S702" s="227"/>
      <c r="T702" s="228"/>
      <c r="AT702" s="229" t="s">
        <v>255</v>
      </c>
      <c r="AU702" s="229" t="s">
        <v>89</v>
      </c>
      <c r="AV702" s="14" t="s">
        <v>89</v>
      </c>
      <c r="AW702" s="14" t="s">
        <v>35</v>
      </c>
      <c r="AX702" s="14" t="s">
        <v>79</v>
      </c>
      <c r="AY702" s="229" t="s">
        <v>245</v>
      </c>
    </row>
    <row r="703" spans="1:65" s="15" customFormat="1">
      <c r="B703" s="241"/>
      <c r="C703" s="242"/>
      <c r="D703" s="204" t="s">
        <v>255</v>
      </c>
      <c r="E703" s="243" t="s">
        <v>1</v>
      </c>
      <c r="F703" s="244" t="s">
        <v>274</v>
      </c>
      <c r="G703" s="242"/>
      <c r="H703" s="245">
        <v>354.59</v>
      </c>
      <c r="I703" s="246"/>
      <c r="J703" s="242"/>
      <c r="K703" s="242"/>
      <c r="L703" s="247"/>
      <c r="M703" s="248"/>
      <c r="N703" s="249"/>
      <c r="O703" s="249"/>
      <c r="P703" s="249"/>
      <c r="Q703" s="249"/>
      <c r="R703" s="249"/>
      <c r="S703" s="249"/>
      <c r="T703" s="250"/>
      <c r="AT703" s="251" t="s">
        <v>255</v>
      </c>
      <c r="AU703" s="251" t="s">
        <v>89</v>
      </c>
      <c r="AV703" s="15" t="s">
        <v>252</v>
      </c>
      <c r="AW703" s="15" t="s">
        <v>35</v>
      </c>
      <c r="AX703" s="15" t="s">
        <v>87</v>
      </c>
      <c r="AY703" s="251" t="s">
        <v>245</v>
      </c>
    </row>
    <row r="704" spans="1:65" s="2" customFormat="1" ht="24.2" customHeight="1">
      <c r="A704" s="35"/>
      <c r="B704" s="36"/>
      <c r="C704" s="190" t="s">
        <v>929</v>
      </c>
      <c r="D704" s="190" t="s">
        <v>248</v>
      </c>
      <c r="E704" s="191" t="s">
        <v>930</v>
      </c>
      <c r="F704" s="192" t="s">
        <v>931</v>
      </c>
      <c r="G704" s="193" t="s">
        <v>100</v>
      </c>
      <c r="H704" s="194">
        <v>86</v>
      </c>
      <c r="I704" s="195"/>
      <c r="J704" s="196">
        <f>ROUND(I704*H704,2)</f>
        <v>0</v>
      </c>
      <c r="K704" s="197"/>
      <c r="L704" s="40"/>
      <c r="M704" s="198" t="s">
        <v>1</v>
      </c>
      <c r="N704" s="199" t="s">
        <v>44</v>
      </c>
      <c r="O704" s="72"/>
      <c r="P704" s="200">
        <f>O704*H704</f>
        <v>0</v>
      </c>
      <c r="Q704" s="200">
        <v>0</v>
      </c>
      <c r="R704" s="200">
        <f>Q704*H704</f>
        <v>0</v>
      </c>
      <c r="S704" s="200">
        <v>0</v>
      </c>
      <c r="T704" s="201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02" t="s">
        <v>508</v>
      </c>
      <c r="AT704" s="202" t="s">
        <v>248</v>
      </c>
      <c r="AU704" s="202" t="s">
        <v>89</v>
      </c>
      <c r="AY704" s="18" t="s">
        <v>245</v>
      </c>
      <c r="BE704" s="203">
        <f>IF(N704="základní",J704,0)</f>
        <v>0</v>
      </c>
      <c r="BF704" s="203">
        <f>IF(N704="snížená",J704,0)</f>
        <v>0</v>
      </c>
      <c r="BG704" s="203">
        <f>IF(N704="zákl. přenesená",J704,0)</f>
        <v>0</v>
      </c>
      <c r="BH704" s="203">
        <f>IF(N704="sníž. přenesená",J704,0)</f>
        <v>0</v>
      </c>
      <c r="BI704" s="203">
        <f>IF(N704="nulová",J704,0)</f>
        <v>0</v>
      </c>
      <c r="BJ704" s="18" t="s">
        <v>87</v>
      </c>
      <c r="BK704" s="203">
        <f>ROUND(I704*H704,2)</f>
        <v>0</v>
      </c>
      <c r="BL704" s="18" t="s">
        <v>508</v>
      </c>
      <c r="BM704" s="202" t="s">
        <v>932</v>
      </c>
    </row>
    <row r="705" spans="1:65" s="2" customFormat="1" ht="19.5">
      <c r="A705" s="35"/>
      <c r="B705" s="36"/>
      <c r="C705" s="37"/>
      <c r="D705" s="204" t="s">
        <v>254</v>
      </c>
      <c r="E705" s="37"/>
      <c r="F705" s="205" t="s">
        <v>933</v>
      </c>
      <c r="G705" s="37"/>
      <c r="H705" s="37"/>
      <c r="I705" s="206"/>
      <c r="J705" s="37"/>
      <c r="K705" s="37"/>
      <c r="L705" s="40"/>
      <c r="M705" s="207"/>
      <c r="N705" s="208"/>
      <c r="O705" s="72"/>
      <c r="P705" s="72"/>
      <c r="Q705" s="72"/>
      <c r="R705" s="72"/>
      <c r="S705" s="72"/>
      <c r="T705" s="73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T705" s="18" t="s">
        <v>254</v>
      </c>
      <c r="AU705" s="18" t="s">
        <v>89</v>
      </c>
    </row>
    <row r="706" spans="1:65" s="13" customFormat="1">
      <c r="B706" s="209"/>
      <c r="C706" s="210"/>
      <c r="D706" s="204" t="s">
        <v>255</v>
      </c>
      <c r="E706" s="211" t="s">
        <v>1</v>
      </c>
      <c r="F706" s="212" t="s">
        <v>434</v>
      </c>
      <c r="G706" s="210"/>
      <c r="H706" s="211" t="s">
        <v>1</v>
      </c>
      <c r="I706" s="213"/>
      <c r="J706" s="210"/>
      <c r="K706" s="210"/>
      <c r="L706" s="214"/>
      <c r="M706" s="215"/>
      <c r="N706" s="216"/>
      <c r="O706" s="216"/>
      <c r="P706" s="216"/>
      <c r="Q706" s="216"/>
      <c r="R706" s="216"/>
      <c r="S706" s="216"/>
      <c r="T706" s="217"/>
      <c r="AT706" s="218" t="s">
        <v>255</v>
      </c>
      <c r="AU706" s="218" t="s">
        <v>89</v>
      </c>
      <c r="AV706" s="13" t="s">
        <v>87</v>
      </c>
      <c r="AW706" s="13" t="s">
        <v>35</v>
      </c>
      <c r="AX706" s="13" t="s">
        <v>79</v>
      </c>
      <c r="AY706" s="218" t="s">
        <v>245</v>
      </c>
    </row>
    <row r="707" spans="1:65" s="14" customFormat="1">
      <c r="B707" s="219"/>
      <c r="C707" s="220"/>
      <c r="D707" s="204" t="s">
        <v>255</v>
      </c>
      <c r="E707" s="221" t="s">
        <v>1</v>
      </c>
      <c r="F707" s="222" t="s">
        <v>934</v>
      </c>
      <c r="G707" s="220"/>
      <c r="H707" s="223">
        <v>39.700000000000003</v>
      </c>
      <c r="I707" s="224"/>
      <c r="J707" s="220"/>
      <c r="K707" s="220"/>
      <c r="L707" s="225"/>
      <c r="M707" s="226"/>
      <c r="N707" s="227"/>
      <c r="O707" s="227"/>
      <c r="P707" s="227"/>
      <c r="Q707" s="227"/>
      <c r="R707" s="227"/>
      <c r="S707" s="227"/>
      <c r="T707" s="228"/>
      <c r="AT707" s="229" t="s">
        <v>255</v>
      </c>
      <c r="AU707" s="229" t="s">
        <v>89</v>
      </c>
      <c r="AV707" s="14" t="s">
        <v>89</v>
      </c>
      <c r="AW707" s="14" t="s">
        <v>35</v>
      </c>
      <c r="AX707" s="14" t="s">
        <v>79</v>
      </c>
      <c r="AY707" s="229" t="s">
        <v>245</v>
      </c>
    </row>
    <row r="708" spans="1:65" s="13" customFormat="1">
      <c r="B708" s="209"/>
      <c r="C708" s="210"/>
      <c r="D708" s="204" t="s">
        <v>255</v>
      </c>
      <c r="E708" s="211" t="s">
        <v>1</v>
      </c>
      <c r="F708" s="212" t="s">
        <v>435</v>
      </c>
      <c r="G708" s="210"/>
      <c r="H708" s="211" t="s">
        <v>1</v>
      </c>
      <c r="I708" s="213"/>
      <c r="J708" s="210"/>
      <c r="K708" s="210"/>
      <c r="L708" s="214"/>
      <c r="M708" s="215"/>
      <c r="N708" s="216"/>
      <c r="O708" s="216"/>
      <c r="P708" s="216"/>
      <c r="Q708" s="216"/>
      <c r="R708" s="216"/>
      <c r="S708" s="216"/>
      <c r="T708" s="217"/>
      <c r="AT708" s="218" t="s">
        <v>255</v>
      </c>
      <c r="AU708" s="218" t="s">
        <v>89</v>
      </c>
      <c r="AV708" s="13" t="s">
        <v>87</v>
      </c>
      <c r="AW708" s="13" t="s">
        <v>35</v>
      </c>
      <c r="AX708" s="13" t="s">
        <v>79</v>
      </c>
      <c r="AY708" s="218" t="s">
        <v>245</v>
      </c>
    </row>
    <row r="709" spans="1:65" s="14" customFormat="1">
      <c r="B709" s="219"/>
      <c r="C709" s="220"/>
      <c r="D709" s="204" t="s">
        <v>255</v>
      </c>
      <c r="E709" s="221" t="s">
        <v>1</v>
      </c>
      <c r="F709" s="222" t="s">
        <v>935</v>
      </c>
      <c r="G709" s="220"/>
      <c r="H709" s="223">
        <v>46.3</v>
      </c>
      <c r="I709" s="224"/>
      <c r="J709" s="220"/>
      <c r="K709" s="220"/>
      <c r="L709" s="225"/>
      <c r="M709" s="226"/>
      <c r="N709" s="227"/>
      <c r="O709" s="227"/>
      <c r="P709" s="227"/>
      <c r="Q709" s="227"/>
      <c r="R709" s="227"/>
      <c r="S709" s="227"/>
      <c r="T709" s="228"/>
      <c r="AT709" s="229" t="s">
        <v>255</v>
      </c>
      <c r="AU709" s="229" t="s">
        <v>89</v>
      </c>
      <c r="AV709" s="14" t="s">
        <v>89</v>
      </c>
      <c r="AW709" s="14" t="s">
        <v>35</v>
      </c>
      <c r="AX709" s="14" t="s">
        <v>79</v>
      </c>
      <c r="AY709" s="229" t="s">
        <v>245</v>
      </c>
    </row>
    <row r="710" spans="1:65" s="15" customFormat="1">
      <c r="B710" s="241"/>
      <c r="C710" s="242"/>
      <c r="D710" s="204" t="s">
        <v>255</v>
      </c>
      <c r="E710" s="243" t="s">
        <v>1</v>
      </c>
      <c r="F710" s="244" t="s">
        <v>274</v>
      </c>
      <c r="G710" s="242"/>
      <c r="H710" s="245">
        <v>86</v>
      </c>
      <c r="I710" s="246"/>
      <c r="J710" s="242"/>
      <c r="K710" s="242"/>
      <c r="L710" s="247"/>
      <c r="M710" s="248"/>
      <c r="N710" s="249"/>
      <c r="O710" s="249"/>
      <c r="P710" s="249"/>
      <c r="Q710" s="249"/>
      <c r="R710" s="249"/>
      <c r="S710" s="249"/>
      <c r="T710" s="250"/>
      <c r="AT710" s="251" t="s">
        <v>255</v>
      </c>
      <c r="AU710" s="251" t="s">
        <v>89</v>
      </c>
      <c r="AV710" s="15" t="s">
        <v>252</v>
      </c>
      <c r="AW710" s="15" t="s">
        <v>35</v>
      </c>
      <c r="AX710" s="15" t="s">
        <v>87</v>
      </c>
      <c r="AY710" s="251" t="s">
        <v>245</v>
      </c>
    </row>
    <row r="711" spans="1:65" s="2" customFormat="1" ht="21.75" customHeight="1">
      <c r="A711" s="35"/>
      <c r="B711" s="36"/>
      <c r="C711" s="230" t="s">
        <v>936</v>
      </c>
      <c r="D711" s="230" t="s">
        <v>258</v>
      </c>
      <c r="E711" s="231" t="s">
        <v>937</v>
      </c>
      <c r="F711" s="232" t="s">
        <v>938</v>
      </c>
      <c r="G711" s="233" t="s">
        <v>100</v>
      </c>
      <c r="H711" s="234">
        <v>94.6</v>
      </c>
      <c r="I711" s="235"/>
      <c r="J711" s="236">
        <f>ROUND(I711*H711,2)</f>
        <v>0</v>
      </c>
      <c r="K711" s="237"/>
      <c r="L711" s="238"/>
      <c r="M711" s="239" t="s">
        <v>1</v>
      </c>
      <c r="N711" s="240" t="s">
        <v>44</v>
      </c>
      <c r="O711" s="72"/>
      <c r="P711" s="200">
        <f>O711*H711</f>
        <v>0</v>
      </c>
      <c r="Q711" s="200">
        <v>1.2999999999999999E-4</v>
      </c>
      <c r="R711" s="200">
        <f>Q711*H711</f>
        <v>1.2297999999999998E-2</v>
      </c>
      <c r="S711" s="200">
        <v>0</v>
      </c>
      <c r="T711" s="201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202" t="s">
        <v>473</v>
      </c>
      <c r="AT711" s="202" t="s">
        <v>258</v>
      </c>
      <c r="AU711" s="202" t="s">
        <v>89</v>
      </c>
      <c r="AY711" s="18" t="s">
        <v>245</v>
      </c>
      <c r="BE711" s="203">
        <f>IF(N711="základní",J711,0)</f>
        <v>0</v>
      </c>
      <c r="BF711" s="203">
        <f>IF(N711="snížená",J711,0)</f>
        <v>0</v>
      </c>
      <c r="BG711" s="203">
        <f>IF(N711="zákl. přenesená",J711,0)</f>
        <v>0</v>
      </c>
      <c r="BH711" s="203">
        <f>IF(N711="sníž. přenesená",J711,0)</f>
        <v>0</v>
      </c>
      <c r="BI711" s="203">
        <f>IF(N711="nulová",J711,0)</f>
        <v>0</v>
      </c>
      <c r="BJ711" s="18" t="s">
        <v>87</v>
      </c>
      <c r="BK711" s="203">
        <f>ROUND(I711*H711,2)</f>
        <v>0</v>
      </c>
      <c r="BL711" s="18" t="s">
        <v>508</v>
      </c>
      <c r="BM711" s="202" t="s">
        <v>939</v>
      </c>
    </row>
    <row r="712" spans="1:65" s="2" customFormat="1">
      <c r="A712" s="35"/>
      <c r="B712" s="36"/>
      <c r="C712" s="37"/>
      <c r="D712" s="204" t="s">
        <v>254</v>
      </c>
      <c r="E712" s="37"/>
      <c r="F712" s="205" t="s">
        <v>938</v>
      </c>
      <c r="G712" s="37"/>
      <c r="H712" s="37"/>
      <c r="I712" s="206"/>
      <c r="J712" s="37"/>
      <c r="K712" s="37"/>
      <c r="L712" s="40"/>
      <c r="M712" s="207"/>
      <c r="N712" s="208"/>
      <c r="O712" s="72"/>
      <c r="P712" s="72"/>
      <c r="Q712" s="72"/>
      <c r="R712" s="72"/>
      <c r="S712" s="72"/>
      <c r="T712" s="73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T712" s="18" t="s">
        <v>254</v>
      </c>
      <c r="AU712" s="18" t="s">
        <v>89</v>
      </c>
    </row>
    <row r="713" spans="1:65" s="14" customFormat="1">
      <c r="B713" s="219"/>
      <c r="C713" s="220"/>
      <c r="D713" s="204" t="s">
        <v>255</v>
      </c>
      <c r="E713" s="220"/>
      <c r="F713" s="222" t="s">
        <v>940</v>
      </c>
      <c r="G713" s="220"/>
      <c r="H713" s="223">
        <v>94.6</v>
      </c>
      <c r="I713" s="224"/>
      <c r="J713" s="220"/>
      <c r="K713" s="220"/>
      <c r="L713" s="225"/>
      <c r="M713" s="226"/>
      <c r="N713" s="227"/>
      <c r="O713" s="227"/>
      <c r="P713" s="227"/>
      <c r="Q713" s="227"/>
      <c r="R713" s="227"/>
      <c r="S713" s="227"/>
      <c r="T713" s="228"/>
      <c r="AT713" s="229" t="s">
        <v>255</v>
      </c>
      <c r="AU713" s="229" t="s">
        <v>89</v>
      </c>
      <c r="AV713" s="14" t="s">
        <v>89</v>
      </c>
      <c r="AW713" s="14" t="s">
        <v>4</v>
      </c>
      <c r="AX713" s="14" t="s">
        <v>87</v>
      </c>
      <c r="AY713" s="229" t="s">
        <v>245</v>
      </c>
    </row>
    <row r="714" spans="1:65" s="2" customFormat="1" ht="37.9" customHeight="1">
      <c r="A714" s="35"/>
      <c r="B714" s="36"/>
      <c r="C714" s="190" t="s">
        <v>941</v>
      </c>
      <c r="D714" s="190" t="s">
        <v>248</v>
      </c>
      <c r="E714" s="191" t="s">
        <v>942</v>
      </c>
      <c r="F714" s="192" t="s">
        <v>943</v>
      </c>
      <c r="G714" s="193" t="s">
        <v>100</v>
      </c>
      <c r="H714" s="194">
        <v>4.25</v>
      </c>
      <c r="I714" s="195"/>
      <c r="J714" s="196">
        <f>ROUND(I714*H714,2)</f>
        <v>0</v>
      </c>
      <c r="K714" s="197"/>
      <c r="L714" s="40"/>
      <c r="M714" s="198" t="s">
        <v>1</v>
      </c>
      <c r="N714" s="199" t="s">
        <v>44</v>
      </c>
      <c r="O714" s="72"/>
      <c r="P714" s="200">
        <f>O714*H714</f>
        <v>0</v>
      </c>
      <c r="Q714" s="200">
        <v>1.8E-3</v>
      </c>
      <c r="R714" s="200">
        <f>Q714*H714</f>
        <v>7.6499999999999997E-3</v>
      </c>
      <c r="S714" s="200">
        <v>0</v>
      </c>
      <c r="T714" s="201">
        <f>S714*H714</f>
        <v>0</v>
      </c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R714" s="202" t="s">
        <v>508</v>
      </c>
      <c r="AT714" s="202" t="s">
        <v>248</v>
      </c>
      <c r="AU714" s="202" t="s">
        <v>89</v>
      </c>
      <c r="AY714" s="18" t="s">
        <v>245</v>
      </c>
      <c r="BE714" s="203">
        <f>IF(N714="základní",J714,0)</f>
        <v>0</v>
      </c>
      <c r="BF714" s="203">
        <f>IF(N714="snížená",J714,0)</f>
        <v>0</v>
      </c>
      <c r="BG714" s="203">
        <f>IF(N714="zákl. přenesená",J714,0)</f>
        <v>0</v>
      </c>
      <c r="BH714" s="203">
        <f>IF(N714="sníž. přenesená",J714,0)</f>
        <v>0</v>
      </c>
      <c r="BI714" s="203">
        <f>IF(N714="nulová",J714,0)</f>
        <v>0</v>
      </c>
      <c r="BJ714" s="18" t="s">
        <v>87</v>
      </c>
      <c r="BK714" s="203">
        <f>ROUND(I714*H714,2)</f>
        <v>0</v>
      </c>
      <c r="BL714" s="18" t="s">
        <v>508</v>
      </c>
      <c r="BM714" s="202" t="s">
        <v>944</v>
      </c>
    </row>
    <row r="715" spans="1:65" s="2" customFormat="1" ht="29.25">
      <c r="A715" s="35"/>
      <c r="B715" s="36"/>
      <c r="C715" s="37"/>
      <c r="D715" s="204" t="s">
        <v>254</v>
      </c>
      <c r="E715" s="37"/>
      <c r="F715" s="205" t="s">
        <v>945</v>
      </c>
      <c r="G715" s="37"/>
      <c r="H715" s="37"/>
      <c r="I715" s="206"/>
      <c r="J715" s="37"/>
      <c r="K715" s="37"/>
      <c r="L715" s="40"/>
      <c r="M715" s="207"/>
      <c r="N715" s="208"/>
      <c r="O715" s="72"/>
      <c r="P715" s="72"/>
      <c r="Q715" s="72"/>
      <c r="R715" s="72"/>
      <c r="S715" s="72"/>
      <c r="T715" s="73"/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T715" s="18" t="s">
        <v>254</v>
      </c>
      <c r="AU715" s="18" t="s">
        <v>89</v>
      </c>
    </row>
    <row r="716" spans="1:65" s="13" customFormat="1">
      <c r="B716" s="209"/>
      <c r="C716" s="210"/>
      <c r="D716" s="204" t="s">
        <v>255</v>
      </c>
      <c r="E716" s="211" t="s">
        <v>1</v>
      </c>
      <c r="F716" s="212" t="s">
        <v>946</v>
      </c>
      <c r="G716" s="210"/>
      <c r="H716" s="211" t="s">
        <v>1</v>
      </c>
      <c r="I716" s="213"/>
      <c r="J716" s="210"/>
      <c r="K716" s="210"/>
      <c r="L716" s="214"/>
      <c r="M716" s="215"/>
      <c r="N716" s="216"/>
      <c r="O716" s="216"/>
      <c r="P716" s="216"/>
      <c r="Q716" s="216"/>
      <c r="R716" s="216"/>
      <c r="S716" s="216"/>
      <c r="T716" s="217"/>
      <c r="AT716" s="218" t="s">
        <v>255</v>
      </c>
      <c r="AU716" s="218" t="s">
        <v>89</v>
      </c>
      <c r="AV716" s="13" t="s">
        <v>87</v>
      </c>
      <c r="AW716" s="13" t="s">
        <v>35</v>
      </c>
      <c r="AX716" s="13" t="s">
        <v>79</v>
      </c>
      <c r="AY716" s="218" t="s">
        <v>245</v>
      </c>
    </row>
    <row r="717" spans="1:65" s="14" customFormat="1">
      <c r="B717" s="219"/>
      <c r="C717" s="220"/>
      <c r="D717" s="204" t="s">
        <v>255</v>
      </c>
      <c r="E717" s="221" t="s">
        <v>1</v>
      </c>
      <c r="F717" s="222" t="s">
        <v>947</v>
      </c>
      <c r="G717" s="220"/>
      <c r="H717" s="223">
        <v>2.5</v>
      </c>
      <c r="I717" s="224"/>
      <c r="J717" s="220"/>
      <c r="K717" s="220"/>
      <c r="L717" s="225"/>
      <c r="M717" s="226"/>
      <c r="N717" s="227"/>
      <c r="O717" s="227"/>
      <c r="P717" s="227"/>
      <c r="Q717" s="227"/>
      <c r="R717" s="227"/>
      <c r="S717" s="227"/>
      <c r="T717" s="228"/>
      <c r="AT717" s="229" t="s">
        <v>255</v>
      </c>
      <c r="AU717" s="229" t="s">
        <v>89</v>
      </c>
      <c r="AV717" s="14" t="s">
        <v>89</v>
      </c>
      <c r="AW717" s="14" t="s">
        <v>35</v>
      </c>
      <c r="AX717" s="14" t="s">
        <v>79</v>
      </c>
      <c r="AY717" s="229" t="s">
        <v>245</v>
      </c>
    </row>
    <row r="718" spans="1:65" s="14" customFormat="1">
      <c r="B718" s="219"/>
      <c r="C718" s="220"/>
      <c r="D718" s="204" t="s">
        <v>255</v>
      </c>
      <c r="E718" s="221" t="s">
        <v>1</v>
      </c>
      <c r="F718" s="222" t="s">
        <v>948</v>
      </c>
      <c r="G718" s="220"/>
      <c r="H718" s="223">
        <v>1.75</v>
      </c>
      <c r="I718" s="224"/>
      <c r="J718" s="220"/>
      <c r="K718" s="220"/>
      <c r="L718" s="225"/>
      <c r="M718" s="226"/>
      <c r="N718" s="227"/>
      <c r="O718" s="227"/>
      <c r="P718" s="227"/>
      <c r="Q718" s="227"/>
      <c r="R718" s="227"/>
      <c r="S718" s="227"/>
      <c r="T718" s="228"/>
      <c r="AT718" s="229" t="s">
        <v>255</v>
      </c>
      <c r="AU718" s="229" t="s">
        <v>89</v>
      </c>
      <c r="AV718" s="14" t="s">
        <v>89</v>
      </c>
      <c r="AW718" s="14" t="s">
        <v>35</v>
      </c>
      <c r="AX718" s="14" t="s">
        <v>79</v>
      </c>
      <c r="AY718" s="229" t="s">
        <v>245</v>
      </c>
    </row>
    <row r="719" spans="1:65" s="15" customFormat="1">
      <c r="B719" s="241"/>
      <c r="C719" s="242"/>
      <c r="D719" s="204" t="s">
        <v>255</v>
      </c>
      <c r="E719" s="243" t="s">
        <v>1</v>
      </c>
      <c r="F719" s="244" t="s">
        <v>274</v>
      </c>
      <c r="G719" s="242"/>
      <c r="H719" s="245">
        <v>4.25</v>
      </c>
      <c r="I719" s="246"/>
      <c r="J719" s="242"/>
      <c r="K719" s="242"/>
      <c r="L719" s="247"/>
      <c r="M719" s="248"/>
      <c r="N719" s="249"/>
      <c r="O719" s="249"/>
      <c r="P719" s="249"/>
      <c r="Q719" s="249"/>
      <c r="R719" s="249"/>
      <c r="S719" s="249"/>
      <c r="T719" s="250"/>
      <c r="AT719" s="251" t="s">
        <v>255</v>
      </c>
      <c r="AU719" s="251" t="s">
        <v>89</v>
      </c>
      <c r="AV719" s="15" t="s">
        <v>252</v>
      </c>
      <c r="AW719" s="15" t="s">
        <v>35</v>
      </c>
      <c r="AX719" s="15" t="s">
        <v>87</v>
      </c>
      <c r="AY719" s="251" t="s">
        <v>245</v>
      </c>
    </row>
    <row r="720" spans="1:65" s="2" customFormat="1" ht="37.9" customHeight="1">
      <c r="A720" s="35"/>
      <c r="B720" s="36"/>
      <c r="C720" s="230" t="s">
        <v>949</v>
      </c>
      <c r="D720" s="230" t="s">
        <v>258</v>
      </c>
      <c r="E720" s="231" t="s">
        <v>950</v>
      </c>
      <c r="F720" s="232" t="s">
        <v>951</v>
      </c>
      <c r="G720" s="233" t="s">
        <v>100</v>
      </c>
      <c r="H720" s="234">
        <v>4.6749999999999998</v>
      </c>
      <c r="I720" s="235"/>
      <c r="J720" s="236">
        <f>ROUND(I720*H720,2)</f>
        <v>0</v>
      </c>
      <c r="K720" s="237"/>
      <c r="L720" s="238"/>
      <c r="M720" s="239" t="s">
        <v>1</v>
      </c>
      <c r="N720" s="240" t="s">
        <v>44</v>
      </c>
      <c r="O720" s="72"/>
      <c r="P720" s="200">
        <f>O720*H720</f>
        <v>0</v>
      </c>
      <c r="Q720" s="200">
        <v>8.8000000000000005E-3</v>
      </c>
      <c r="R720" s="200">
        <f>Q720*H720</f>
        <v>4.1140000000000003E-2</v>
      </c>
      <c r="S720" s="200">
        <v>0</v>
      </c>
      <c r="T720" s="201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202" t="s">
        <v>473</v>
      </c>
      <c r="AT720" s="202" t="s">
        <v>258</v>
      </c>
      <c r="AU720" s="202" t="s">
        <v>89</v>
      </c>
      <c r="AY720" s="18" t="s">
        <v>245</v>
      </c>
      <c r="BE720" s="203">
        <f>IF(N720="základní",J720,0)</f>
        <v>0</v>
      </c>
      <c r="BF720" s="203">
        <f>IF(N720="snížená",J720,0)</f>
        <v>0</v>
      </c>
      <c r="BG720" s="203">
        <f>IF(N720="zákl. přenesená",J720,0)</f>
        <v>0</v>
      </c>
      <c r="BH720" s="203">
        <f>IF(N720="sníž. přenesená",J720,0)</f>
        <v>0</v>
      </c>
      <c r="BI720" s="203">
        <f>IF(N720="nulová",J720,0)</f>
        <v>0</v>
      </c>
      <c r="BJ720" s="18" t="s">
        <v>87</v>
      </c>
      <c r="BK720" s="203">
        <f>ROUND(I720*H720,2)</f>
        <v>0</v>
      </c>
      <c r="BL720" s="18" t="s">
        <v>508</v>
      </c>
      <c r="BM720" s="202" t="s">
        <v>952</v>
      </c>
    </row>
    <row r="721" spans="1:65" s="2" customFormat="1" ht="19.5">
      <c r="A721" s="35"/>
      <c r="B721" s="36"/>
      <c r="C721" s="37"/>
      <c r="D721" s="204" t="s">
        <v>254</v>
      </c>
      <c r="E721" s="37"/>
      <c r="F721" s="205" t="s">
        <v>951</v>
      </c>
      <c r="G721" s="37"/>
      <c r="H721" s="37"/>
      <c r="I721" s="206"/>
      <c r="J721" s="37"/>
      <c r="K721" s="37"/>
      <c r="L721" s="40"/>
      <c r="M721" s="207"/>
      <c r="N721" s="208"/>
      <c r="O721" s="72"/>
      <c r="P721" s="72"/>
      <c r="Q721" s="72"/>
      <c r="R721" s="72"/>
      <c r="S721" s="72"/>
      <c r="T721" s="73"/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T721" s="18" t="s">
        <v>254</v>
      </c>
      <c r="AU721" s="18" t="s">
        <v>89</v>
      </c>
    </row>
    <row r="722" spans="1:65" s="14" customFormat="1">
      <c r="B722" s="219"/>
      <c r="C722" s="220"/>
      <c r="D722" s="204" t="s">
        <v>255</v>
      </c>
      <c r="E722" s="220"/>
      <c r="F722" s="222" t="s">
        <v>953</v>
      </c>
      <c r="G722" s="220"/>
      <c r="H722" s="223">
        <v>4.6749999999999998</v>
      </c>
      <c r="I722" s="224"/>
      <c r="J722" s="220"/>
      <c r="K722" s="220"/>
      <c r="L722" s="225"/>
      <c r="M722" s="226"/>
      <c r="N722" s="227"/>
      <c r="O722" s="227"/>
      <c r="P722" s="227"/>
      <c r="Q722" s="227"/>
      <c r="R722" s="227"/>
      <c r="S722" s="227"/>
      <c r="T722" s="228"/>
      <c r="AT722" s="229" t="s">
        <v>255</v>
      </c>
      <c r="AU722" s="229" t="s">
        <v>89</v>
      </c>
      <c r="AV722" s="14" t="s">
        <v>89</v>
      </c>
      <c r="AW722" s="14" t="s">
        <v>4</v>
      </c>
      <c r="AX722" s="14" t="s">
        <v>87</v>
      </c>
      <c r="AY722" s="229" t="s">
        <v>245</v>
      </c>
    </row>
    <row r="723" spans="1:65" s="2" customFormat="1" ht="37.9" customHeight="1">
      <c r="A723" s="35"/>
      <c r="B723" s="36"/>
      <c r="C723" s="190" t="s">
        <v>954</v>
      </c>
      <c r="D723" s="190" t="s">
        <v>248</v>
      </c>
      <c r="E723" s="191" t="s">
        <v>955</v>
      </c>
      <c r="F723" s="192" t="s">
        <v>956</v>
      </c>
      <c r="G723" s="193" t="s">
        <v>100</v>
      </c>
      <c r="H723" s="194">
        <v>4.25</v>
      </c>
      <c r="I723" s="195"/>
      <c r="J723" s="196">
        <f>ROUND(I723*H723,2)</f>
        <v>0</v>
      </c>
      <c r="K723" s="197"/>
      <c r="L723" s="40"/>
      <c r="M723" s="198" t="s">
        <v>1</v>
      </c>
      <c r="N723" s="199" t="s">
        <v>44</v>
      </c>
      <c r="O723" s="72"/>
      <c r="P723" s="200">
        <f>O723*H723</f>
        <v>0</v>
      </c>
      <c r="Q723" s="200">
        <v>1.0200000000000001E-3</v>
      </c>
      <c r="R723" s="200">
        <f>Q723*H723</f>
        <v>4.3350000000000003E-3</v>
      </c>
      <c r="S723" s="200">
        <v>0</v>
      </c>
      <c r="T723" s="201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202" t="s">
        <v>508</v>
      </c>
      <c r="AT723" s="202" t="s">
        <v>248</v>
      </c>
      <c r="AU723" s="202" t="s">
        <v>89</v>
      </c>
      <c r="AY723" s="18" t="s">
        <v>245</v>
      </c>
      <c r="BE723" s="203">
        <f>IF(N723="základní",J723,0)</f>
        <v>0</v>
      </c>
      <c r="BF723" s="203">
        <f>IF(N723="snížená",J723,0)</f>
        <v>0</v>
      </c>
      <c r="BG723" s="203">
        <f>IF(N723="zákl. přenesená",J723,0)</f>
        <v>0</v>
      </c>
      <c r="BH723" s="203">
        <f>IF(N723="sníž. přenesená",J723,0)</f>
        <v>0</v>
      </c>
      <c r="BI723" s="203">
        <f>IF(N723="nulová",J723,0)</f>
        <v>0</v>
      </c>
      <c r="BJ723" s="18" t="s">
        <v>87</v>
      </c>
      <c r="BK723" s="203">
        <f>ROUND(I723*H723,2)</f>
        <v>0</v>
      </c>
      <c r="BL723" s="18" t="s">
        <v>508</v>
      </c>
      <c r="BM723" s="202" t="s">
        <v>957</v>
      </c>
    </row>
    <row r="724" spans="1:65" s="2" customFormat="1" ht="29.25">
      <c r="A724" s="35"/>
      <c r="B724" s="36"/>
      <c r="C724" s="37"/>
      <c r="D724" s="204" t="s">
        <v>254</v>
      </c>
      <c r="E724" s="37"/>
      <c r="F724" s="205" t="s">
        <v>958</v>
      </c>
      <c r="G724" s="37"/>
      <c r="H724" s="37"/>
      <c r="I724" s="206"/>
      <c r="J724" s="37"/>
      <c r="K724" s="37"/>
      <c r="L724" s="40"/>
      <c r="M724" s="207"/>
      <c r="N724" s="208"/>
      <c r="O724" s="72"/>
      <c r="P724" s="72"/>
      <c r="Q724" s="72"/>
      <c r="R724" s="72"/>
      <c r="S724" s="72"/>
      <c r="T724" s="73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T724" s="18" t="s">
        <v>254</v>
      </c>
      <c r="AU724" s="18" t="s">
        <v>89</v>
      </c>
    </row>
    <row r="725" spans="1:65" s="13" customFormat="1">
      <c r="B725" s="209"/>
      <c r="C725" s="210"/>
      <c r="D725" s="204" t="s">
        <v>255</v>
      </c>
      <c r="E725" s="211" t="s">
        <v>1</v>
      </c>
      <c r="F725" s="212" t="s">
        <v>946</v>
      </c>
      <c r="G725" s="210"/>
      <c r="H725" s="211" t="s">
        <v>1</v>
      </c>
      <c r="I725" s="213"/>
      <c r="J725" s="210"/>
      <c r="K725" s="210"/>
      <c r="L725" s="214"/>
      <c r="M725" s="215"/>
      <c r="N725" s="216"/>
      <c r="O725" s="216"/>
      <c r="P725" s="216"/>
      <c r="Q725" s="216"/>
      <c r="R725" s="216"/>
      <c r="S725" s="216"/>
      <c r="T725" s="217"/>
      <c r="AT725" s="218" t="s">
        <v>255</v>
      </c>
      <c r="AU725" s="218" t="s">
        <v>89</v>
      </c>
      <c r="AV725" s="13" t="s">
        <v>87</v>
      </c>
      <c r="AW725" s="13" t="s">
        <v>35</v>
      </c>
      <c r="AX725" s="13" t="s">
        <v>79</v>
      </c>
      <c r="AY725" s="218" t="s">
        <v>245</v>
      </c>
    </row>
    <row r="726" spans="1:65" s="14" customFormat="1">
      <c r="B726" s="219"/>
      <c r="C726" s="220"/>
      <c r="D726" s="204" t="s">
        <v>255</v>
      </c>
      <c r="E726" s="221" t="s">
        <v>1</v>
      </c>
      <c r="F726" s="222" t="s">
        <v>947</v>
      </c>
      <c r="G726" s="220"/>
      <c r="H726" s="223">
        <v>2.5</v>
      </c>
      <c r="I726" s="224"/>
      <c r="J726" s="220"/>
      <c r="K726" s="220"/>
      <c r="L726" s="225"/>
      <c r="M726" s="226"/>
      <c r="N726" s="227"/>
      <c r="O726" s="227"/>
      <c r="P726" s="227"/>
      <c r="Q726" s="227"/>
      <c r="R726" s="227"/>
      <c r="S726" s="227"/>
      <c r="T726" s="228"/>
      <c r="AT726" s="229" t="s">
        <v>255</v>
      </c>
      <c r="AU726" s="229" t="s">
        <v>89</v>
      </c>
      <c r="AV726" s="14" t="s">
        <v>89</v>
      </c>
      <c r="AW726" s="14" t="s">
        <v>35</v>
      </c>
      <c r="AX726" s="14" t="s">
        <v>79</v>
      </c>
      <c r="AY726" s="229" t="s">
        <v>245</v>
      </c>
    </row>
    <row r="727" spans="1:65" s="14" customFormat="1">
      <c r="B727" s="219"/>
      <c r="C727" s="220"/>
      <c r="D727" s="204" t="s">
        <v>255</v>
      </c>
      <c r="E727" s="221" t="s">
        <v>1</v>
      </c>
      <c r="F727" s="222" t="s">
        <v>948</v>
      </c>
      <c r="G727" s="220"/>
      <c r="H727" s="223">
        <v>1.75</v>
      </c>
      <c r="I727" s="224"/>
      <c r="J727" s="220"/>
      <c r="K727" s="220"/>
      <c r="L727" s="225"/>
      <c r="M727" s="226"/>
      <c r="N727" s="227"/>
      <c r="O727" s="227"/>
      <c r="P727" s="227"/>
      <c r="Q727" s="227"/>
      <c r="R727" s="227"/>
      <c r="S727" s="227"/>
      <c r="T727" s="228"/>
      <c r="AT727" s="229" t="s">
        <v>255</v>
      </c>
      <c r="AU727" s="229" t="s">
        <v>89</v>
      </c>
      <c r="AV727" s="14" t="s">
        <v>89</v>
      </c>
      <c r="AW727" s="14" t="s">
        <v>35</v>
      </c>
      <c r="AX727" s="14" t="s">
        <v>79</v>
      </c>
      <c r="AY727" s="229" t="s">
        <v>245</v>
      </c>
    </row>
    <row r="728" spans="1:65" s="15" customFormat="1">
      <c r="B728" s="241"/>
      <c r="C728" s="242"/>
      <c r="D728" s="204" t="s">
        <v>255</v>
      </c>
      <c r="E728" s="243" t="s">
        <v>1</v>
      </c>
      <c r="F728" s="244" t="s">
        <v>274</v>
      </c>
      <c r="G728" s="242"/>
      <c r="H728" s="245">
        <v>4.25</v>
      </c>
      <c r="I728" s="246"/>
      <c r="J728" s="242"/>
      <c r="K728" s="242"/>
      <c r="L728" s="247"/>
      <c r="M728" s="248"/>
      <c r="N728" s="249"/>
      <c r="O728" s="249"/>
      <c r="P728" s="249"/>
      <c r="Q728" s="249"/>
      <c r="R728" s="249"/>
      <c r="S728" s="249"/>
      <c r="T728" s="250"/>
      <c r="AT728" s="251" t="s">
        <v>255</v>
      </c>
      <c r="AU728" s="251" t="s">
        <v>89</v>
      </c>
      <c r="AV728" s="15" t="s">
        <v>252</v>
      </c>
      <c r="AW728" s="15" t="s">
        <v>35</v>
      </c>
      <c r="AX728" s="15" t="s">
        <v>87</v>
      </c>
      <c r="AY728" s="251" t="s">
        <v>245</v>
      </c>
    </row>
    <row r="729" spans="1:65" s="2" customFormat="1" ht="24.2" customHeight="1">
      <c r="A729" s="35"/>
      <c r="B729" s="36"/>
      <c r="C729" s="230" t="s">
        <v>959</v>
      </c>
      <c r="D729" s="230" t="s">
        <v>258</v>
      </c>
      <c r="E729" s="231" t="s">
        <v>960</v>
      </c>
      <c r="F729" s="232" t="s">
        <v>961</v>
      </c>
      <c r="G729" s="233" t="s">
        <v>95</v>
      </c>
      <c r="H729" s="234">
        <v>4.6749999999999998</v>
      </c>
      <c r="I729" s="235"/>
      <c r="J729" s="236">
        <f>ROUND(I729*H729,2)</f>
        <v>0</v>
      </c>
      <c r="K729" s="237"/>
      <c r="L729" s="238"/>
      <c r="M729" s="239" t="s">
        <v>1</v>
      </c>
      <c r="N729" s="240" t="s">
        <v>44</v>
      </c>
      <c r="O729" s="72"/>
      <c r="P729" s="200">
        <f>O729*H729</f>
        <v>0</v>
      </c>
      <c r="Q729" s="200">
        <v>2.1999999999999999E-2</v>
      </c>
      <c r="R729" s="200">
        <f>Q729*H729</f>
        <v>0.10285</v>
      </c>
      <c r="S729" s="200">
        <v>0</v>
      </c>
      <c r="T729" s="201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02" t="s">
        <v>473</v>
      </c>
      <c r="AT729" s="202" t="s">
        <v>258</v>
      </c>
      <c r="AU729" s="202" t="s">
        <v>89</v>
      </c>
      <c r="AY729" s="18" t="s">
        <v>245</v>
      </c>
      <c r="BE729" s="203">
        <f>IF(N729="základní",J729,0)</f>
        <v>0</v>
      </c>
      <c r="BF729" s="203">
        <f>IF(N729="snížená",J729,0)</f>
        <v>0</v>
      </c>
      <c r="BG729" s="203">
        <f>IF(N729="zákl. přenesená",J729,0)</f>
        <v>0</v>
      </c>
      <c r="BH729" s="203">
        <f>IF(N729="sníž. přenesená",J729,0)</f>
        <v>0</v>
      </c>
      <c r="BI729" s="203">
        <f>IF(N729="nulová",J729,0)</f>
        <v>0</v>
      </c>
      <c r="BJ729" s="18" t="s">
        <v>87</v>
      </c>
      <c r="BK729" s="203">
        <f>ROUND(I729*H729,2)</f>
        <v>0</v>
      </c>
      <c r="BL729" s="18" t="s">
        <v>508</v>
      </c>
      <c r="BM729" s="202" t="s">
        <v>962</v>
      </c>
    </row>
    <row r="730" spans="1:65" s="2" customFormat="1" ht="19.5">
      <c r="A730" s="35"/>
      <c r="B730" s="36"/>
      <c r="C730" s="37"/>
      <c r="D730" s="204" t="s">
        <v>254</v>
      </c>
      <c r="E730" s="37"/>
      <c r="F730" s="205" t="s">
        <v>961</v>
      </c>
      <c r="G730" s="37"/>
      <c r="H730" s="37"/>
      <c r="I730" s="206"/>
      <c r="J730" s="37"/>
      <c r="K730" s="37"/>
      <c r="L730" s="40"/>
      <c r="M730" s="207"/>
      <c r="N730" s="208"/>
      <c r="O730" s="72"/>
      <c r="P730" s="72"/>
      <c r="Q730" s="72"/>
      <c r="R730" s="72"/>
      <c r="S730" s="72"/>
      <c r="T730" s="73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T730" s="18" t="s">
        <v>254</v>
      </c>
      <c r="AU730" s="18" t="s">
        <v>89</v>
      </c>
    </row>
    <row r="731" spans="1:65" s="14" customFormat="1">
      <c r="B731" s="219"/>
      <c r="C731" s="220"/>
      <c r="D731" s="204" t="s">
        <v>255</v>
      </c>
      <c r="E731" s="220"/>
      <c r="F731" s="222" t="s">
        <v>953</v>
      </c>
      <c r="G731" s="220"/>
      <c r="H731" s="223">
        <v>4.6749999999999998</v>
      </c>
      <c r="I731" s="224"/>
      <c r="J731" s="220"/>
      <c r="K731" s="220"/>
      <c r="L731" s="225"/>
      <c r="M731" s="226"/>
      <c r="N731" s="227"/>
      <c r="O731" s="227"/>
      <c r="P731" s="227"/>
      <c r="Q731" s="227"/>
      <c r="R731" s="227"/>
      <c r="S731" s="227"/>
      <c r="T731" s="228"/>
      <c r="AT731" s="229" t="s">
        <v>255</v>
      </c>
      <c r="AU731" s="229" t="s">
        <v>89</v>
      </c>
      <c r="AV731" s="14" t="s">
        <v>89</v>
      </c>
      <c r="AW731" s="14" t="s">
        <v>4</v>
      </c>
      <c r="AX731" s="14" t="s">
        <v>87</v>
      </c>
      <c r="AY731" s="229" t="s">
        <v>245</v>
      </c>
    </row>
    <row r="732" spans="1:65" s="2" customFormat="1" ht="24.2" customHeight="1">
      <c r="A732" s="35"/>
      <c r="B732" s="36"/>
      <c r="C732" s="190" t="s">
        <v>89</v>
      </c>
      <c r="D732" s="190" t="s">
        <v>248</v>
      </c>
      <c r="E732" s="191" t="s">
        <v>963</v>
      </c>
      <c r="F732" s="192" t="s">
        <v>964</v>
      </c>
      <c r="G732" s="193" t="s">
        <v>100</v>
      </c>
      <c r="H732" s="194">
        <v>159.4</v>
      </c>
      <c r="I732" s="195"/>
      <c r="J732" s="196">
        <f>ROUND(I732*H732,2)</f>
        <v>0</v>
      </c>
      <c r="K732" s="197"/>
      <c r="L732" s="40"/>
      <c r="M732" s="198" t="s">
        <v>1</v>
      </c>
      <c r="N732" s="199" t="s">
        <v>44</v>
      </c>
      <c r="O732" s="72"/>
      <c r="P732" s="200">
        <f>O732*H732</f>
        <v>0</v>
      </c>
      <c r="Q732" s="200">
        <v>0</v>
      </c>
      <c r="R732" s="200">
        <f>Q732*H732</f>
        <v>0</v>
      </c>
      <c r="S732" s="200">
        <v>1.174E-2</v>
      </c>
      <c r="T732" s="201">
        <f>S732*H732</f>
        <v>1.8713560000000002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202" t="s">
        <v>508</v>
      </c>
      <c r="AT732" s="202" t="s">
        <v>248</v>
      </c>
      <c r="AU732" s="202" t="s">
        <v>89</v>
      </c>
      <c r="AY732" s="18" t="s">
        <v>245</v>
      </c>
      <c r="BE732" s="203">
        <f>IF(N732="základní",J732,0)</f>
        <v>0</v>
      </c>
      <c r="BF732" s="203">
        <f>IF(N732="snížená",J732,0)</f>
        <v>0</v>
      </c>
      <c r="BG732" s="203">
        <f>IF(N732="zákl. přenesená",J732,0)</f>
        <v>0</v>
      </c>
      <c r="BH732" s="203">
        <f>IF(N732="sníž. přenesená",J732,0)</f>
        <v>0</v>
      </c>
      <c r="BI732" s="203">
        <f>IF(N732="nulová",J732,0)</f>
        <v>0</v>
      </c>
      <c r="BJ732" s="18" t="s">
        <v>87</v>
      </c>
      <c r="BK732" s="203">
        <f>ROUND(I732*H732,2)</f>
        <v>0</v>
      </c>
      <c r="BL732" s="18" t="s">
        <v>508</v>
      </c>
      <c r="BM732" s="202" t="s">
        <v>965</v>
      </c>
    </row>
    <row r="733" spans="1:65" s="2" customFormat="1" ht="19.5">
      <c r="A733" s="35"/>
      <c r="B733" s="36"/>
      <c r="C733" s="37"/>
      <c r="D733" s="204" t="s">
        <v>254</v>
      </c>
      <c r="E733" s="37"/>
      <c r="F733" s="205" t="s">
        <v>964</v>
      </c>
      <c r="G733" s="37"/>
      <c r="H733" s="37"/>
      <c r="I733" s="206"/>
      <c r="J733" s="37"/>
      <c r="K733" s="37"/>
      <c r="L733" s="40"/>
      <c r="M733" s="207"/>
      <c r="N733" s="208"/>
      <c r="O733" s="72"/>
      <c r="P733" s="72"/>
      <c r="Q733" s="72"/>
      <c r="R733" s="72"/>
      <c r="S733" s="72"/>
      <c r="T733" s="73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18" t="s">
        <v>254</v>
      </c>
      <c r="AU733" s="18" t="s">
        <v>89</v>
      </c>
    </row>
    <row r="734" spans="1:65" s="13" customFormat="1">
      <c r="B734" s="209"/>
      <c r="C734" s="210"/>
      <c r="D734" s="204" t="s">
        <v>255</v>
      </c>
      <c r="E734" s="211" t="s">
        <v>1</v>
      </c>
      <c r="F734" s="212" t="s">
        <v>966</v>
      </c>
      <c r="G734" s="210"/>
      <c r="H734" s="211" t="s">
        <v>1</v>
      </c>
      <c r="I734" s="213"/>
      <c r="J734" s="210"/>
      <c r="K734" s="210"/>
      <c r="L734" s="214"/>
      <c r="M734" s="215"/>
      <c r="N734" s="216"/>
      <c r="O734" s="216"/>
      <c r="P734" s="216"/>
      <c r="Q734" s="216"/>
      <c r="R734" s="216"/>
      <c r="S734" s="216"/>
      <c r="T734" s="217"/>
      <c r="AT734" s="218" t="s">
        <v>255</v>
      </c>
      <c r="AU734" s="218" t="s">
        <v>89</v>
      </c>
      <c r="AV734" s="13" t="s">
        <v>87</v>
      </c>
      <c r="AW734" s="13" t="s">
        <v>35</v>
      </c>
      <c r="AX734" s="13" t="s">
        <v>79</v>
      </c>
      <c r="AY734" s="218" t="s">
        <v>245</v>
      </c>
    </row>
    <row r="735" spans="1:65" s="14" customFormat="1">
      <c r="B735" s="219"/>
      <c r="C735" s="220"/>
      <c r="D735" s="204" t="s">
        <v>255</v>
      </c>
      <c r="E735" s="221" t="s">
        <v>1</v>
      </c>
      <c r="F735" s="222" t="s">
        <v>133</v>
      </c>
      <c r="G735" s="220"/>
      <c r="H735" s="223">
        <v>53.6</v>
      </c>
      <c r="I735" s="224"/>
      <c r="J735" s="220"/>
      <c r="K735" s="220"/>
      <c r="L735" s="225"/>
      <c r="M735" s="226"/>
      <c r="N735" s="227"/>
      <c r="O735" s="227"/>
      <c r="P735" s="227"/>
      <c r="Q735" s="227"/>
      <c r="R735" s="227"/>
      <c r="S735" s="227"/>
      <c r="T735" s="228"/>
      <c r="AT735" s="229" t="s">
        <v>255</v>
      </c>
      <c r="AU735" s="229" t="s">
        <v>89</v>
      </c>
      <c r="AV735" s="14" t="s">
        <v>89</v>
      </c>
      <c r="AW735" s="14" t="s">
        <v>35</v>
      </c>
      <c r="AX735" s="14" t="s">
        <v>79</v>
      </c>
      <c r="AY735" s="229" t="s">
        <v>245</v>
      </c>
    </row>
    <row r="736" spans="1:65" s="13" customFormat="1">
      <c r="B736" s="209"/>
      <c r="C736" s="210"/>
      <c r="D736" s="204" t="s">
        <v>255</v>
      </c>
      <c r="E736" s="211" t="s">
        <v>1</v>
      </c>
      <c r="F736" s="212" t="s">
        <v>967</v>
      </c>
      <c r="G736" s="210"/>
      <c r="H736" s="211" t="s">
        <v>1</v>
      </c>
      <c r="I736" s="213"/>
      <c r="J736" s="210"/>
      <c r="K736" s="210"/>
      <c r="L736" s="214"/>
      <c r="M736" s="215"/>
      <c r="N736" s="216"/>
      <c r="O736" s="216"/>
      <c r="P736" s="216"/>
      <c r="Q736" s="216"/>
      <c r="R736" s="216"/>
      <c r="S736" s="216"/>
      <c r="T736" s="217"/>
      <c r="AT736" s="218" t="s">
        <v>255</v>
      </c>
      <c r="AU736" s="218" t="s">
        <v>89</v>
      </c>
      <c r="AV736" s="13" t="s">
        <v>87</v>
      </c>
      <c r="AW736" s="13" t="s">
        <v>35</v>
      </c>
      <c r="AX736" s="13" t="s">
        <v>79</v>
      </c>
      <c r="AY736" s="218" t="s">
        <v>245</v>
      </c>
    </row>
    <row r="737" spans="1:65" s="14" customFormat="1">
      <c r="B737" s="219"/>
      <c r="C737" s="220"/>
      <c r="D737" s="204" t="s">
        <v>255</v>
      </c>
      <c r="E737" s="221" t="s">
        <v>1</v>
      </c>
      <c r="F737" s="222" t="s">
        <v>162</v>
      </c>
      <c r="G737" s="220"/>
      <c r="H737" s="223">
        <v>65.7</v>
      </c>
      <c r="I737" s="224"/>
      <c r="J737" s="220"/>
      <c r="K737" s="220"/>
      <c r="L737" s="225"/>
      <c r="M737" s="226"/>
      <c r="N737" s="227"/>
      <c r="O737" s="227"/>
      <c r="P737" s="227"/>
      <c r="Q737" s="227"/>
      <c r="R737" s="227"/>
      <c r="S737" s="227"/>
      <c r="T737" s="228"/>
      <c r="AT737" s="229" t="s">
        <v>255</v>
      </c>
      <c r="AU737" s="229" t="s">
        <v>89</v>
      </c>
      <c r="AV737" s="14" t="s">
        <v>89</v>
      </c>
      <c r="AW737" s="14" t="s">
        <v>35</v>
      </c>
      <c r="AX737" s="14" t="s">
        <v>79</v>
      </c>
      <c r="AY737" s="229" t="s">
        <v>245</v>
      </c>
    </row>
    <row r="738" spans="1:65" s="13" customFormat="1">
      <c r="B738" s="209"/>
      <c r="C738" s="210"/>
      <c r="D738" s="204" t="s">
        <v>255</v>
      </c>
      <c r="E738" s="211" t="s">
        <v>1</v>
      </c>
      <c r="F738" s="212" t="s">
        <v>968</v>
      </c>
      <c r="G738" s="210"/>
      <c r="H738" s="211" t="s">
        <v>1</v>
      </c>
      <c r="I738" s="213"/>
      <c r="J738" s="210"/>
      <c r="K738" s="210"/>
      <c r="L738" s="214"/>
      <c r="M738" s="215"/>
      <c r="N738" s="216"/>
      <c r="O738" s="216"/>
      <c r="P738" s="216"/>
      <c r="Q738" s="216"/>
      <c r="R738" s="216"/>
      <c r="S738" s="216"/>
      <c r="T738" s="217"/>
      <c r="AT738" s="218" t="s">
        <v>255</v>
      </c>
      <c r="AU738" s="218" t="s">
        <v>89</v>
      </c>
      <c r="AV738" s="13" t="s">
        <v>87</v>
      </c>
      <c r="AW738" s="13" t="s">
        <v>35</v>
      </c>
      <c r="AX738" s="13" t="s">
        <v>79</v>
      </c>
      <c r="AY738" s="218" t="s">
        <v>245</v>
      </c>
    </row>
    <row r="739" spans="1:65" s="14" customFormat="1">
      <c r="B739" s="219"/>
      <c r="C739" s="220"/>
      <c r="D739" s="204" t="s">
        <v>255</v>
      </c>
      <c r="E739" s="221" t="s">
        <v>1</v>
      </c>
      <c r="F739" s="222" t="s">
        <v>130</v>
      </c>
      <c r="G739" s="220"/>
      <c r="H739" s="223">
        <v>40.1</v>
      </c>
      <c r="I739" s="224"/>
      <c r="J739" s="220"/>
      <c r="K739" s="220"/>
      <c r="L739" s="225"/>
      <c r="M739" s="226"/>
      <c r="N739" s="227"/>
      <c r="O739" s="227"/>
      <c r="P739" s="227"/>
      <c r="Q739" s="227"/>
      <c r="R739" s="227"/>
      <c r="S739" s="227"/>
      <c r="T739" s="228"/>
      <c r="AT739" s="229" t="s">
        <v>255</v>
      </c>
      <c r="AU739" s="229" t="s">
        <v>89</v>
      </c>
      <c r="AV739" s="14" t="s">
        <v>89</v>
      </c>
      <c r="AW739" s="14" t="s">
        <v>35</v>
      </c>
      <c r="AX739" s="14" t="s">
        <v>79</v>
      </c>
      <c r="AY739" s="229" t="s">
        <v>245</v>
      </c>
    </row>
    <row r="740" spans="1:65" s="15" customFormat="1">
      <c r="B740" s="241"/>
      <c r="C740" s="242"/>
      <c r="D740" s="204" t="s">
        <v>255</v>
      </c>
      <c r="E740" s="243" t="s">
        <v>1</v>
      </c>
      <c r="F740" s="244" t="s">
        <v>274</v>
      </c>
      <c r="G740" s="242"/>
      <c r="H740" s="245">
        <v>159.4</v>
      </c>
      <c r="I740" s="246"/>
      <c r="J740" s="242"/>
      <c r="K740" s="242"/>
      <c r="L740" s="247"/>
      <c r="M740" s="248"/>
      <c r="N740" s="249"/>
      <c r="O740" s="249"/>
      <c r="P740" s="249"/>
      <c r="Q740" s="249"/>
      <c r="R740" s="249"/>
      <c r="S740" s="249"/>
      <c r="T740" s="250"/>
      <c r="AT740" s="251" t="s">
        <v>255</v>
      </c>
      <c r="AU740" s="251" t="s">
        <v>89</v>
      </c>
      <c r="AV740" s="15" t="s">
        <v>252</v>
      </c>
      <c r="AW740" s="15" t="s">
        <v>35</v>
      </c>
      <c r="AX740" s="15" t="s">
        <v>87</v>
      </c>
      <c r="AY740" s="251" t="s">
        <v>245</v>
      </c>
    </row>
    <row r="741" spans="1:65" s="2" customFormat="1" ht="33" customHeight="1">
      <c r="A741" s="35"/>
      <c r="B741" s="36"/>
      <c r="C741" s="190" t="s">
        <v>969</v>
      </c>
      <c r="D741" s="190" t="s">
        <v>248</v>
      </c>
      <c r="E741" s="191" t="s">
        <v>970</v>
      </c>
      <c r="F741" s="192" t="s">
        <v>971</v>
      </c>
      <c r="G741" s="193" t="s">
        <v>100</v>
      </c>
      <c r="H741" s="194">
        <v>177.15</v>
      </c>
      <c r="I741" s="195"/>
      <c r="J741" s="196">
        <f>ROUND(I741*H741,2)</f>
        <v>0</v>
      </c>
      <c r="K741" s="197"/>
      <c r="L741" s="40"/>
      <c r="M741" s="198" t="s">
        <v>1</v>
      </c>
      <c r="N741" s="199" t="s">
        <v>44</v>
      </c>
      <c r="O741" s="72"/>
      <c r="P741" s="200">
        <f>O741*H741</f>
        <v>0</v>
      </c>
      <c r="Q741" s="200">
        <v>5.8E-4</v>
      </c>
      <c r="R741" s="200">
        <f>Q741*H741</f>
        <v>0.102747</v>
      </c>
      <c r="S741" s="200">
        <v>0</v>
      </c>
      <c r="T741" s="201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202" t="s">
        <v>508</v>
      </c>
      <c r="AT741" s="202" t="s">
        <v>248</v>
      </c>
      <c r="AU741" s="202" t="s">
        <v>89</v>
      </c>
      <c r="AY741" s="18" t="s">
        <v>245</v>
      </c>
      <c r="BE741" s="203">
        <f>IF(N741="základní",J741,0)</f>
        <v>0</v>
      </c>
      <c r="BF741" s="203">
        <f>IF(N741="snížená",J741,0)</f>
        <v>0</v>
      </c>
      <c r="BG741" s="203">
        <f>IF(N741="zákl. přenesená",J741,0)</f>
        <v>0</v>
      </c>
      <c r="BH741" s="203">
        <f>IF(N741="sníž. přenesená",J741,0)</f>
        <v>0</v>
      </c>
      <c r="BI741" s="203">
        <f>IF(N741="nulová",J741,0)</f>
        <v>0</v>
      </c>
      <c r="BJ741" s="18" t="s">
        <v>87</v>
      </c>
      <c r="BK741" s="203">
        <f>ROUND(I741*H741,2)</f>
        <v>0</v>
      </c>
      <c r="BL741" s="18" t="s">
        <v>508</v>
      </c>
      <c r="BM741" s="202" t="s">
        <v>972</v>
      </c>
    </row>
    <row r="742" spans="1:65" s="2" customFormat="1" ht="19.5">
      <c r="A742" s="35"/>
      <c r="B742" s="36"/>
      <c r="C742" s="37"/>
      <c r="D742" s="204" t="s">
        <v>254</v>
      </c>
      <c r="E742" s="37"/>
      <c r="F742" s="205" t="s">
        <v>973</v>
      </c>
      <c r="G742" s="37"/>
      <c r="H742" s="37"/>
      <c r="I742" s="206"/>
      <c r="J742" s="37"/>
      <c r="K742" s="37"/>
      <c r="L742" s="40"/>
      <c r="M742" s="207"/>
      <c r="N742" s="208"/>
      <c r="O742" s="72"/>
      <c r="P742" s="72"/>
      <c r="Q742" s="72"/>
      <c r="R742" s="72"/>
      <c r="S742" s="72"/>
      <c r="T742" s="73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T742" s="18" t="s">
        <v>254</v>
      </c>
      <c r="AU742" s="18" t="s">
        <v>89</v>
      </c>
    </row>
    <row r="743" spans="1:65" s="13" customFormat="1" ht="22.5">
      <c r="B743" s="209"/>
      <c r="C743" s="210"/>
      <c r="D743" s="204" t="s">
        <v>255</v>
      </c>
      <c r="E743" s="211" t="s">
        <v>1</v>
      </c>
      <c r="F743" s="212" t="s">
        <v>974</v>
      </c>
      <c r="G743" s="210"/>
      <c r="H743" s="211" t="s">
        <v>1</v>
      </c>
      <c r="I743" s="213"/>
      <c r="J743" s="210"/>
      <c r="K743" s="210"/>
      <c r="L743" s="214"/>
      <c r="M743" s="215"/>
      <c r="N743" s="216"/>
      <c r="O743" s="216"/>
      <c r="P743" s="216"/>
      <c r="Q743" s="216"/>
      <c r="R743" s="216"/>
      <c r="S743" s="216"/>
      <c r="T743" s="217"/>
      <c r="AT743" s="218" t="s">
        <v>255</v>
      </c>
      <c r="AU743" s="218" t="s">
        <v>89</v>
      </c>
      <c r="AV743" s="13" t="s">
        <v>87</v>
      </c>
      <c r="AW743" s="13" t="s">
        <v>35</v>
      </c>
      <c r="AX743" s="13" t="s">
        <v>79</v>
      </c>
      <c r="AY743" s="218" t="s">
        <v>245</v>
      </c>
    </row>
    <row r="744" spans="1:65" s="14" customFormat="1">
      <c r="B744" s="219"/>
      <c r="C744" s="220"/>
      <c r="D744" s="204" t="s">
        <v>255</v>
      </c>
      <c r="E744" s="221" t="s">
        <v>1</v>
      </c>
      <c r="F744" s="222" t="s">
        <v>98</v>
      </c>
      <c r="G744" s="220"/>
      <c r="H744" s="223">
        <v>29.4</v>
      </c>
      <c r="I744" s="224"/>
      <c r="J744" s="220"/>
      <c r="K744" s="220"/>
      <c r="L744" s="225"/>
      <c r="M744" s="226"/>
      <c r="N744" s="227"/>
      <c r="O744" s="227"/>
      <c r="P744" s="227"/>
      <c r="Q744" s="227"/>
      <c r="R744" s="227"/>
      <c r="S744" s="227"/>
      <c r="T744" s="228"/>
      <c r="AT744" s="229" t="s">
        <v>255</v>
      </c>
      <c r="AU744" s="229" t="s">
        <v>89</v>
      </c>
      <c r="AV744" s="14" t="s">
        <v>89</v>
      </c>
      <c r="AW744" s="14" t="s">
        <v>35</v>
      </c>
      <c r="AX744" s="14" t="s">
        <v>79</v>
      </c>
      <c r="AY744" s="229" t="s">
        <v>245</v>
      </c>
    </row>
    <row r="745" spans="1:65" s="14" customFormat="1">
      <c r="B745" s="219"/>
      <c r="C745" s="220"/>
      <c r="D745" s="204" t="s">
        <v>255</v>
      </c>
      <c r="E745" s="221" t="s">
        <v>1</v>
      </c>
      <c r="F745" s="222" t="s">
        <v>133</v>
      </c>
      <c r="G745" s="220"/>
      <c r="H745" s="223">
        <v>53.6</v>
      </c>
      <c r="I745" s="224"/>
      <c r="J745" s="220"/>
      <c r="K745" s="220"/>
      <c r="L745" s="225"/>
      <c r="M745" s="226"/>
      <c r="N745" s="227"/>
      <c r="O745" s="227"/>
      <c r="P745" s="227"/>
      <c r="Q745" s="227"/>
      <c r="R745" s="227"/>
      <c r="S745" s="227"/>
      <c r="T745" s="228"/>
      <c r="AT745" s="229" t="s">
        <v>255</v>
      </c>
      <c r="AU745" s="229" t="s">
        <v>89</v>
      </c>
      <c r="AV745" s="14" t="s">
        <v>89</v>
      </c>
      <c r="AW745" s="14" t="s">
        <v>35</v>
      </c>
      <c r="AX745" s="14" t="s">
        <v>79</v>
      </c>
      <c r="AY745" s="229" t="s">
        <v>245</v>
      </c>
    </row>
    <row r="746" spans="1:65" s="14" customFormat="1">
      <c r="B746" s="219"/>
      <c r="C746" s="220"/>
      <c r="D746" s="204" t="s">
        <v>255</v>
      </c>
      <c r="E746" s="221" t="s">
        <v>1</v>
      </c>
      <c r="F746" s="222" t="s">
        <v>162</v>
      </c>
      <c r="G746" s="220"/>
      <c r="H746" s="223">
        <v>65.7</v>
      </c>
      <c r="I746" s="224"/>
      <c r="J746" s="220"/>
      <c r="K746" s="220"/>
      <c r="L746" s="225"/>
      <c r="M746" s="226"/>
      <c r="N746" s="227"/>
      <c r="O746" s="227"/>
      <c r="P746" s="227"/>
      <c r="Q746" s="227"/>
      <c r="R746" s="227"/>
      <c r="S746" s="227"/>
      <c r="T746" s="228"/>
      <c r="AT746" s="229" t="s">
        <v>255</v>
      </c>
      <c r="AU746" s="229" t="s">
        <v>89</v>
      </c>
      <c r="AV746" s="14" t="s">
        <v>89</v>
      </c>
      <c r="AW746" s="14" t="s">
        <v>35</v>
      </c>
      <c r="AX746" s="14" t="s">
        <v>79</v>
      </c>
      <c r="AY746" s="229" t="s">
        <v>245</v>
      </c>
    </row>
    <row r="747" spans="1:65" s="14" customFormat="1">
      <c r="B747" s="219"/>
      <c r="C747" s="220"/>
      <c r="D747" s="204" t="s">
        <v>255</v>
      </c>
      <c r="E747" s="221" t="s">
        <v>1</v>
      </c>
      <c r="F747" s="222" t="s">
        <v>130</v>
      </c>
      <c r="G747" s="220"/>
      <c r="H747" s="223">
        <v>40.1</v>
      </c>
      <c r="I747" s="224"/>
      <c r="J747" s="220"/>
      <c r="K747" s="220"/>
      <c r="L747" s="225"/>
      <c r="M747" s="226"/>
      <c r="N747" s="227"/>
      <c r="O747" s="227"/>
      <c r="P747" s="227"/>
      <c r="Q747" s="227"/>
      <c r="R747" s="227"/>
      <c r="S747" s="227"/>
      <c r="T747" s="228"/>
      <c r="AT747" s="229" t="s">
        <v>255</v>
      </c>
      <c r="AU747" s="229" t="s">
        <v>89</v>
      </c>
      <c r="AV747" s="14" t="s">
        <v>89</v>
      </c>
      <c r="AW747" s="14" t="s">
        <v>35</v>
      </c>
      <c r="AX747" s="14" t="s">
        <v>79</v>
      </c>
      <c r="AY747" s="229" t="s">
        <v>245</v>
      </c>
    </row>
    <row r="748" spans="1:65" s="13" customFormat="1">
      <c r="B748" s="209"/>
      <c r="C748" s="210"/>
      <c r="D748" s="204" t="s">
        <v>255</v>
      </c>
      <c r="E748" s="211" t="s">
        <v>1</v>
      </c>
      <c r="F748" s="212" t="s">
        <v>975</v>
      </c>
      <c r="G748" s="210"/>
      <c r="H748" s="211" t="s">
        <v>1</v>
      </c>
      <c r="I748" s="213"/>
      <c r="J748" s="210"/>
      <c r="K748" s="210"/>
      <c r="L748" s="214"/>
      <c r="M748" s="215"/>
      <c r="N748" s="216"/>
      <c r="O748" s="216"/>
      <c r="P748" s="216"/>
      <c r="Q748" s="216"/>
      <c r="R748" s="216"/>
      <c r="S748" s="216"/>
      <c r="T748" s="217"/>
      <c r="AT748" s="218" t="s">
        <v>255</v>
      </c>
      <c r="AU748" s="218" t="s">
        <v>89</v>
      </c>
      <c r="AV748" s="13" t="s">
        <v>87</v>
      </c>
      <c r="AW748" s="13" t="s">
        <v>35</v>
      </c>
      <c r="AX748" s="13" t="s">
        <v>79</v>
      </c>
      <c r="AY748" s="218" t="s">
        <v>245</v>
      </c>
    </row>
    <row r="749" spans="1:65" s="14" customFormat="1">
      <c r="B749" s="219"/>
      <c r="C749" s="220"/>
      <c r="D749" s="204" t="s">
        <v>255</v>
      </c>
      <c r="E749" s="221" t="s">
        <v>1</v>
      </c>
      <c r="F749" s="222" t="s">
        <v>976</v>
      </c>
      <c r="G749" s="220"/>
      <c r="H749" s="223">
        <v>-0.8</v>
      </c>
      <c r="I749" s="224"/>
      <c r="J749" s="220"/>
      <c r="K749" s="220"/>
      <c r="L749" s="225"/>
      <c r="M749" s="226"/>
      <c r="N749" s="227"/>
      <c r="O749" s="227"/>
      <c r="P749" s="227"/>
      <c r="Q749" s="227"/>
      <c r="R749" s="227"/>
      <c r="S749" s="227"/>
      <c r="T749" s="228"/>
      <c r="AT749" s="229" t="s">
        <v>255</v>
      </c>
      <c r="AU749" s="229" t="s">
        <v>89</v>
      </c>
      <c r="AV749" s="14" t="s">
        <v>89</v>
      </c>
      <c r="AW749" s="14" t="s">
        <v>35</v>
      </c>
      <c r="AX749" s="14" t="s">
        <v>79</v>
      </c>
      <c r="AY749" s="229" t="s">
        <v>245</v>
      </c>
    </row>
    <row r="750" spans="1:65" s="13" customFormat="1">
      <c r="B750" s="209"/>
      <c r="C750" s="210"/>
      <c r="D750" s="204" t="s">
        <v>255</v>
      </c>
      <c r="E750" s="211" t="s">
        <v>1</v>
      </c>
      <c r="F750" s="212" t="s">
        <v>977</v>
      </c>
      <c r="G750" s="210"/>
      <c r="H750" s="211" t="s">
        <v>1</v>
      </c>
      <c r="I750" s="213"/>
      <c r="J750" s="210"/>
      <c r="K750" s="210"/>
      <c r="L750" s="214"/>
      <c r="M750" s="215"/>
      <c r="N750" s="216"/>
      <c r="O750" s="216"/>
      <c r="P750" s="216"/>
      <c r="Q750" s="216"/>
      <c r="R750" s="216"/>
      <c r="S750" s="216"/>
      <c r="T750" s="217"/>
      <c r="AT750" s="218" t="s">
        <v>255</v>
      </c>
      <c r="AU750" s="218" t="s">
        <v>89</v>
      </c>
      <c r="AV750" s="13" t="s">
        <v>87</v>
      </c>
      <c r="AW750" s="13" t="s">
        <v>35</v>
      </c>
      <c r="AX750" s="13" t="s">
        <v>79</v>
      </c>
      <c r="AY750" s="218" t="s">
        <v>245</v>
      </c>
    </row>
    <row r="751" spans="1:65" s="14" customFormat="1">
      <c r="B751" s="219"/>
      <c r="C751" s="220"/>
      <c r="D751" s="204" t="s">
        <v>255</v>
      </c>
      <c r="E751" s="221" t="s">
        <v>1</v>
      </c>
      <c r="F751" s="222" t="s">
        <v>978</v>
      </c>
      <c r="G751" s="220"/>
      <c r="H751" s="223">
        <v>-2.87</v>
      </c>
      <c r="I751" s="224"/>
      <c r="J751" s="220"/>
      <c r="K751" s="220"/>
      <c r="L751" s="225"/>
      <c r="M751" s="226"/>
      <c r="N751" s="227"/>
      <c r="O751" s="227"/>
      <c r="P751" s="227"/>
      <c r="Q751" s="227"/>
      <c r="R751" s="227"/>
      <c r="S751" s="227"/>
      <c r="T751" s="228"/>
      <c r="AT751" s="229" t="s">
        <v>255</v>
      </c>
      <c r="AU751" s="229" t="s">
        <v>89</v>
      </c>
      <c r="AV751" s="14" t="s">
        <v>89</v>
      </c>
      <c r="AW751" s="14" t="s">
        <v>35</v>
      </c>
      <c r="AX751" s="14" t="s">
        <v>79</v>
      </c>
      <c r="AY751" s="229" t="s">
        <v>245</v>
      </c>
    </row>
    <row r="752" spans="1:65" s="13" customFormat="1">
      <c r="B752" s="209"/>
      <c r="C752" s="210"/>
      <c r="D752" s="204" t="s">
        <v>255</v>
      </c>
      <c r="E752" s="211" t="s">
        <v>1</v>
      </c>
      <c r="F752" s="212" t="s">
        <v>979</v>
      </c>
      <c r="G752" s="210"/>
      <c r="H752" s="211" t="s">
        <v>1</v>
      </c>
      <c r="I752" s="213"/>
      <c r="J752" s="210"/>
      <c r="K752" s="210"/>
      <c r="L752" s="214"/>
      <c r="M752" s="215"/>
      <c r="N752" s="216"/>
      <c r="O752" s="216"/>
      <c r="P752" s="216"/>
      <c r="Q752" s="216"/>
      <c r="R752" s="216"/>
      <c r="S752" s="216"/>
      <c r="T752" s="217"/>
      <c r="AT752" s="218" t="s">
        <v>255</v>
      </c>
      <c r="AU752" s="218" t="s">
        <v>89</v>
      </c>
      <c r="AV752" s="13" t="s">
        <v>87</v>
      </c>
      <c r="AW752" s="13" t="s">
        <v>35</v>
      </c>
      <c r="AX752" s="13" t="s">
        <v>79</v>
      </c>
      <c r="AY752" s="218" t="s">
        <v>245</v>
      </c>
    </row>
    <row r="753" spans="1:65" s="14" customFormat="1">
      <c r="B753" s="219"/>
      <c r="C753" s="220"/>
      <c r="D753" s="204" t="s">
        <v>255</v>
      </c>
      <c r="E753" s="221" t="s">
        <v>1</v>
      </c>
      <c r="F753" s="222" t="s">
        <v>980</v>
      </c>
      <c r="G753" s="220"/>
      <c r="H753" s="223">
        <v>-2.98</v>
      </c>
      <c r="I753" s="224"/>
      <c r="J753" s="220"/>
      <c r="K753" s="220"/>
      <c r="L753" s="225"/>
      <c r="M753" s="226"/>
      <c r="N753" s="227"/>
      <c r="O753" s="227"/>
      <c r="P753" s="227"/>
      <c r="Q753" s="227"/>
      <c r="R753" s="227"/>
      <c r="S753" s="227"/>
      <c r="T753" s="228"/>
      <c r="AT753" s="229" t="s">
        <v>255</v>
      </c>
      <c r="AU753" s="229" t="s">
        <v>89</v>
      </c>
      <c r="AV753" s="14" t="s">
        <v>89</v>
      </c>
      <c r="AW753" s="14" t="s">
        <v>35</v>
      </c>
      <c r="AX753" s="14" t="s">
        <v>79</v>
      </c>
      <c r="AY753" s="229" t="s">
        <v>245</v>
      </c>
    </row>
    <row r="754" spans="1:65" s="13" customFormat="1">
      <c r="B754" s="209"/>
      <c r="C754" s="210"/>
      <c r="D754" s="204" t="s">
        <v>255</v>
      </c>
      <c r="E754" s="211" t="s">
        <v>1</v>
      </c>
      <c r="F754" s="212" t="s">
        <v>981</v>
      </c>
      <c r="G754" s="210"/>
      <c r="H754" s="211" t="s">
        <v>1</v>
      </c>
      <c r="I754" s="213"/>
      <c r="J754" s="210"/>
      <c r="K754" s="210"/>
      <c r="L754" s="214"/>
      <c r="M754" s="215"/>
      <c r="N754" s="216"/>
      <c r="O754" s="216"/>
      <c r="P754" s="216"/>
      <c r="Q754" s="216"/>
      <c r="R754" s="216"/>
      <c r="S754" s="216"/>
      <c r="T754" s="217"/>
      <c r="AT754" s="218" t="s">
        <v>255</v>
      </c>
      <c r="AU754" s="218" t="s">
        <v>89</v>
      </c>
      <c r="AV754" s="13" t="s">
        <v>87</v>
      </c>
      <c r="AW754" s="13" t="s">
        <v>35</v>
      </c>
      <c r="AX754" s="13" t="s">
        <v>79</v>
      </c>
      <c r="AY754" s="218" t="s">
        <v>245</v>
      </c>
    </row>
    <row r="755" spans="1:65" s="14" customFormat="1">
      <c r="B755" s="219"/>
      <c r="C755" s="220"/>
      <c r="D755" s="204" t="s">
        <v>255</v>
      </c>
      <c r="E755" s="221" t="s">
        <v>1</v>
      </c>
      <c r="F755" s="222" t="s">
        <v>982</v>
      </c>
      <c r="G755" s="220"/>
      <c r="H755" s="223">
        <v>-5</v>
      </c>
      <c r="I755" s="224"/>
      <c r="J755" s="220"/>
      <c r="K755" s="220"/>
      <c r="L755" s="225"/>
      <c r="M755" s="226"/>
      <c r="N755" s="227"/>
      <c r="O755" s="227"/>
      <c r="P755" s="227"/>
      <c r="Q755" s="227"/>
      <c r="R755" s="227"/>
      <c r="S755" s="227"/>
      <c r="T755" s="228"/>
      <c r="AT755" s="229" t="s">
        <v>255</v>
      </c>
      <c r="AU755" s="229" t="s">
        <v>89</v>
      </c>
      <c r="AV755" s="14" t="s">
        <v>89</v>
      </c>
      <c r="AW755" s="14" t="s">
        <v>35</v>
      </c>
      <c r="AX755" s="14" t="s">
        <v>79</v>
      </c>
      <c r="AY755" s="229" t="s">
        <v>245</v>
      </c>
    </row>
    <row r="756" spans="1:65" s="15" customFormat="1">
      <c r="B756" s="241"/>
      <c r="C756" s="242"/>
      <c r="D756" s="204" t="s">
        <v>255</v>
      </c>
      <c r="E756" s="243" t="s">
        <v>1</v>
      </c>
      <c r="F756" s="244" t="s">
        <v>274</v>
      </c>
      <c r="G756" s="242"/>
      <c r="H756" s="245">
        <v>177.15</v>
      </c>
      <c r="I756" s="246"/>
      <c r="J756" s="242"/>
      <c r="K756" s="242"/>
      <c r="L756" s="247"/>
      <c r="M756" s="248"/>
      <c r="N756" s="249"/>
      <c r="O756" s="249"/>
      <c r="P756" s="249"/>
      <c r="Q756" s="249"/>
      <c r="R756" s="249"/>
      <c r="S756" s="249"/>
      <c r="T756" s="250"/>
      <c r="AT756" s="251" t="s">
        <v>255</v>
      </c>
      <c r="AU756" s="251" t="s">
        <v>89</v>
      </c>
      <c r="AV756" s="15" t="s">
        <v>252</v>
      </c>
      <c r="AW756" s="15" t="s">
        <v>35</v>
      </c>
      <c r="AX756" s="15" t="s">
        <v>87</v>
      </c>
      <c r="AY756" s="251" t="s">
        <v>245</v>
      </c>
    </row>
    <row r="757" spans="1:65" s="2" customFormat="1" ht="24.2" customHeight="1">
      <c r="A757" s="35"/>
      <c r="B757" s="36"/>
      <c r="C757" s="230" t="s">
        <v>983</v>
      </c>
      <c r="D757" s="230" t="s">
        <v>258</v>
      </c>
      <c r="E757" s="231" t="s">
        <v>984</v>
      </c>
      <c r="F757" s="232" t="s">
        <v>985</v>
      </c>
      <c r="G757" s="233" t="s">
        <v>100</v>
      </c>
      <c r="H757" s="234">
        <v>194.86500000000001</v>
      </c>
      <c r="I757" s="235"/>
      <c r="J757" s="236">
        <f>ROUND(I757*H757,2)</f>
        <v>0</v>
      </c>
      <c r="K757" s="237"/>
      <c r="L757" s="238"/>
      <c r="M757" s="239" t="s">
        <v>1</v>
      </c>
      <c r="N757" s="240" t="s">
        <v>44</v>
      </c>
      <c r="O757" s="72"/>
      <c r="P757" s="200">
        <f>O757*H757</f>
        <v>0</v>
      </c>
      <c r="Q757" s="200">
        <v>2.64E-3</v>
      </c>
      <c r="R757" s="200">
        <f>Q757*H757</f>
        <v>0.5144436</v>
      </c>
      <c r="S757" s="200">
        <v>0</v>
      </c>
      <c r="T757" s="201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202" t="s">
        <v>473</v>
      </c>
      <c r="AT757" s="202" t="s">
        <v>258</v>
      </c>
      <c r="AU757" s="202" t="s">
        <v>89</v>
      </c>
      <c r="AY757" s="18" t="s">
        <v>245</v>
      </c>
      <c r="BE757" s="203">
        <f>IF(N757="základní",J757,0)</f>
        <v>0</v>
      </c>
      <c r="BF757" s="203">
        <f>IF(N757="snížená",J757,0)</f>
        <v>0</v>
      </c>
      <c r="BG757" s="203">
        <f>IF(N757="zákl. přenesená",J757,0)</f>
        <v>0</v>
      </c>
      <c r="BH757" s="203">
        <f>IF(N757="sníž. přenesená",J757,0)</f>
        <v>0</v>
      </c>
      <c r="BI757" s="203">
        <f>IF(N757="nulová",J757,0)</f>
        <v>0</v>
      </c>
      <c r="BJ757" s="18" t="s">
        <v>87</v>
      </c>
      <c r="BK757" s="203">
        <f>ROUND(I757*H757,2)</f>
        <v>0</v>
      </c>
      <c r="BL757" s="18" t="s">
        <v>508</v>
      </c>
      <c r="BM757" s="202" t="s">
        <v>986</v>
      </c>
    </row>
    <row r="758" spans="1:65" s="2" customFormat="1" ht="19.5">
      <c r="A758" s="35"/>
      <c r="B758" s="36"/>
      <c r="C758" s="37"/>
      <c r="D758" s="204" t="s">
        <v>254</v>
      </c>
      <c r="E758" s="37"/>
      <c r="F758" s="205" t="s">
        <v>985</v>
      </c>
      <c r="G758" s="37"/>
      <c r="H758" s="37"/>
      <c r="I758" s="206"/>
      <c r="J758" s="37"/>
      <c r="K758" s="37"/>
      <c r="L758" s="40"/>
      <c r="M758" s="207"/>
      <c r="N758" s="208"/>
      <c r="O758" s="72"/>
      <c r="P758" s="72"/>
      <c r="Q758" s="72"/>
      <c r="R758" s="72"/>
      <c r="S758" s="72"/>
      <c r="T758" s="73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8" t="s">
        <v>254</v>
      </c>
      <c r="AU758" s="18" t="s">
        <v>89</v>
      </c>
    </row>
    <row r="759" spans="1:65" s="14" customFormat="1">
      <c r="B759" s="219"/>
      <c r="C759" s="220"/>
      <c r="D759" s="204" t="s">
        <v>255</v>
      </c>
      <c r="E759" s="220"/>
      <c r="F759" s="222" t="s">
        <v>987</v>
      </c>
      <c r="G759" s="220"/>
      <c r="H759" s="223">
        <v>194.86500000000001</v>
      </c>
      <c r="I759" s="224"/>
      <c r="J759" s="220"/>
      <c r="K759" s="220"/>
      <c r="L759" s="225"/>
      <c r="M759" s="226"/>
      <c r="N759" s="227"/>
      <c r="O759" s="227"/>
      <c r="P759" s="227"/>
      <c r="Q759" s="227"/>
      <c r="R759" s="227"/>
      <c r="S759" s="227"/>
      <c r="T759" s="228"/>
      <c r="AT759" s="229" t="s">
        <v>255</v>
      </c>
      <c r="AU759" s="229" t="s">
        <v>89</v>
      </c>
      <c r="AV759" s="14" t="s">
        <v>89</v>
      </c>
      <c r="AW759" s="14" t="s">
        <v>4</v>
      </c>
      <c r="AX759" s="14" t="s">
        <v>87</v>
      </c>
      <c r="AY759" s="229" t="s">
        <v>245</v>
      </c>
    </row>
    <row r="760" spans="1:65" s="2" customFormat="1" ht="24.2" customHeight="1">
      <c r="A760" s="35"/>
      <c r="B760" s="36"/>
      <c r="C760" s="190" t="s">
        <v>87</v>
      </c>
      <c r="D760" s="190" t="s">
        <v>248</v>
      </c>
      <c r="E760" s="191" t="s">
        <v>988</v>
      </c>
      <c r="F760" s="192" t="s">
        <v>989</v>
      </c>
      <c r="G760" s="193" t="s">
        <v>95</v>
      </c>
      <c r="H760" s="194">
        <v>172.71</v>
      </c>
      <c r="I760" s="195"/>
      <c r="J760" s="196">
        <f>ROUND(I760*H760,2)</f>
        <v>0</v>
      </c>
      <c r="K760" s="197"/>
      <c r="L760" s="40"/>
      <c r="M760" s="198" t="s">
        <v>1</v>
      </c>
      <c r="N760" s="199" t="s">
        <v>44</v>
      </c>
      <c r="O760" s="72"/>
      <c r="P760" s="200">
        <f>O760*H760</f>
        <v>0</v>
      </c>
      <c r="Q760" s="200">
        <v>0</v>
      </c>
      <c r="R760" s="200">
        <f>Q760*H760</f>
        <v>0</v>
      </c>
      <c r="S760" s="200">
        <v>0.13950000000000001</v>
      </c>
      <c r="T760" s="201">
        <f>S760*H760</f>
        <v>24.093045000000004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02" t="s">
        <v>508</v>
      </c>
      <c r="AT760" s="202" t="s">
        <v>248</v>
      </c>
      <c r="AU760" s="202" t="s">
        <v>89</v>
      </c>
      <c r="AY760" s="18" t="s">
        <v>245</v>
      </c>
      <c r="BE760" s="203">
        <f>IF(N760="základní",J760,0)</f>
        <v>0</v>
      </c>
      <c r="BF760" s="203">
        <f>IF(N760="snížená",J760,0)</f>
        <v>0</v>
      </c>
      <c r="BG760" s="203">
        <f>IF(N760="zákl. přenesená",J760,0)</f>
        <v>0</v>
      </c>
      <c r="BH760" s="203">
        <f>IF(N760="sníž. přenesená",J760,0)</f>
        <v>0</v>
      </c>
      <c r="BI760" s="203">
        <f>IF(N760="nulová",J760,0)</f>
        <v>0</v>
      </c>
      <c r="BJ760" s="18" t="s">
        <v>87</v>
      </c>
      <c r="BK760" s="203">
        <f>ROUND(I760*H760,2)</f>
        <v>0</v>
      </c>
      <c r="BL760" s="18" t="s">
        <v>508</v>
      </c>
      <c r="BM760" s="202" t="s">
        <v>990</v>
      </c>
    </row>
    <row r="761" spans="1:65" s="2" customFormat="1">
      <c r="A761" s="35"/>
      <c r="B761" s="36"/>
      <c r="C761" s="37"/>
      <c r="D761" s="204" t="s">
        <v>254</v>
      </c>
      <c r="E761" s="37"/>
      <c r="F761" s="205" t="s">
        <v>989</v>
      </c>
      <c r="G761" s="37"/>
      <c r="H761" s="37"/>
      <c r="I761" s="206"/>
      <c r="J761" s="37"/>
      <c r="K761" s="37"/>
      <c r="L761" s="40"/>
      <c r="M761" s="207"/>
      <c r="N761" s="208"/>
      <c r="O761" s="72"/>
      <c r="P761" s="72"/>
      <c r="Q761" s="72"/>
      <c r="R761" s="72"/>
      <c r="S761" s="72"/>
      <c r="T761" s="73"/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T761" s="18" t="s">
        <v>254</v>
      </c>
      <c r="AU761" s="18" t="s">
        <v>89</v>
      </c>
    </row>
    <row r="762" spans="1:65" s="13" customFormat="1">
      <c r="B762" s="209"/>
      <c r="C762" s="210"/>
      <c r="D762" s="204" t="s">
        <v>255</v>
      </c>
      <c r="E762" s="211" t="s">
        <v>1</v>
      </c>
      <c r="F762" s="212" t="s">
        <v>991</v>
      </c>
      <c r="G762" s="210"/>
      <c r="H762" s="211" t="s">
        <v>1</v>
      </c>
      <c r="I762" s="213"/>
      <c r="J762" s="210"/>
      <c r="K762" s="210"/>
      <c r="L762" s="214"/>
      <c r="M762" s="215"/>
      <c r="N762" s="216"/>
      <c r="O762" s="216"/>
      <c r="P762" s="216"/>
      <c r="Q762" s="216"/>
      <c r="R762" s="216"/>
      <c r="S762" s="216"/>
      <c r="T762" s="217"/>
      <c r="AT762" s="218" t="s">
        <v>255</v>
      </c>
      <c r="AU762" s="218" t="s">
        <v>89</v>
      </c>
      <c r="AV762" s="13" t="s">
        <v>87</v>
      </c>
      <c r="AW762" s="13" t="s">
        <v>35</v>
      </c>
      <c r="AX762" s="13" t="s">
        <v>79</v>
      </c>
      <c r="AY762" s="218" t="s">
        <v>245</v>
      </c>
    </row>
    <row r="763" spans="1:65" s="14" customFormat="1">
      <c r="B763" s="219"/>
      <c r="C763" s="220"/>
      <c r="D763" s="204" t="s">
        <v>255</v>
      </c>
      <c r="E763" s="221" t="s">
        <v>1</v>
      </c>
      <c r="F763" s="222" t="s">
        <v>93</v>
      </c>
      <c r="G763" s="220"/>
      <c r="H763" s="223">
        <v>48.96</v>
      </c>
      <c r="I763" s="224"/>
      <c r="J763" s="220"/>
      <c r="K763" s="220"/>
      <c r="L763" s="225"/>
      <c r="M763" s="226"/>
      <c r="N763" s="227"/>
      <c r="O763" s="227"/>
      <c r="P763" s="227"/>
      <c r="Q763" s="227"/>
      <c r="R763" s="227"/>
      <c r="S763" s="227"/>
      <c r="T763" s="228"/>
      <c r="AT763" s="229" t="s">
        <v>255</v>
      </c>
      <c r="AU763" s="229" t="s">
        <v>89</v>
      </c>
      <c r="AV763" s="14" t="s">
        <v>89</v>
      </c>
      <c r="AW763" s="14" t="s">
        <v>35</v>
      </c>
      <c r="AX763" s="14" t="s">
        <v>79</v>
      </c>
      <c r="AY763" s="229" t="s">
        <v>245</v>
      </c>
    </row>
    <row r="764" spans="1:65" s="13" customFormat="1">
      <c r="B764" s="209"/>
      <c r="C764" s="210"/>
      <c r="D764" s="204" t="s">
        <v>255</v>
      </c>
      <c r="E764" s="211" t="s">
        <v>1</v>
      </c>
      <c r="F764" s="212" t="s">
        <v>992</v>
      </c>
      <c r="G764" s="210"/>
      <c r="H764" s="211" t="s">
        <v>1</v>
      </c>
      <c r="I764" s="213"/>
      <c r="J764" s="210"/>
      <c r="K764" s="210"/>
      <c r="L764" s="214"/>
      <c r="M764" s="215"/>
      <c r="N764" s="216"/>
      <c r="O764" s="216"/>
      <c r="P764" s="216"/>
      <c r="Q764" s="216"/>
      <c r="R764" s="216"/>
      <c r="S764" s="216"/>
      <c r="T764" s="217"/>
      <c r="AT764" s="218" t="s">
        <v>255</v>
      </c>
      <c r="AU764" s="218" t="s">
        <v>89</v>
      </c>
      <c r="AV764" s="13" t="s">
        <v>87</v>
      </c>
      <c r="AW764" s="13" t="s">
        <v>35</v>
      </c>
      <c r="AX764" s="13" t="s">
        <v>79</v>
      </c>
      <c r="AY764" s="218" t="s">
        <v>245</v>
      </c>
    </row>
    <row r="765" spans="1:65" s="14" customFormat="1">
      <c r="B765" s="219"/>
      <c r="C765" s="220"/>
      <c r="D765" s="204" t="s">
        <v>255</v>
      </c>
      <c r="E765" s="221" t="s">
        <v>1</v>
      </c>
      <c r="F765" s="222" t="s">
        <v>159</v>
      </c>
      <c r="G765" s="220"/>
      <c r="H765" s="223">
        <v>88</v>
      </c>
      <c r="I765" s="224"/>
      <c r="J765" s="220"/>
      <c r="K765" s="220"/>
      <c r="L765" s="225"/>
      <c r="M765" s="226"/>
      <c r="N765" s="227"/>
      <c r="O765" s="227"/>
      <c r="P765" s="227"/>
      <c r="Q765" s="227"/>
      <c r="R765" s="227"/>
      <c r="S765" s="227"/>
      <c r="T765" s="228"/>
      <c r="AT765" s="229" t="s">
        <v>255</v>
      </c>
      <c r="AU765" s="229" t="s">
        <v>89</v>
      </c>
      <c r="AV765" s="14" t="s">
        <v>89</v>
      </c>
      <c r="AW765" s="14" t="s">
        <v>35</v>
      </c>
      <c r="AX765" s="14" t="s">
        <v>79</v>
      </c>
      <c r="AY765" s="229" t="s">
        <v>245</v>
      </c>
    </row>
    <row r="766" spans="1:65" s="13" customFormat="1">
      <c r="B766" s="209"/>
      <c r="C766" s="210"/>
      <c r="D766" s="204" t="s">
        <v>255</v>
      </c>
      <c r="E766" s="211" t="s">
        <v>1</v>
      </c>
      <c r="F766" s="212" t="s">
        <v>993</v>
      </c>
      <c r="G766" s="210"/>
      <c r="H766" s="211" t="s">
        <v>1</v>
      </c>
      <c r="I766" s="213"/>
      <c r="J766" s="210"/>
      <c r="K766" s="210"/>
      <c r="L766" s="214"/>
      <c r="M766" s="215"/>
      <c r="N766" s="216"/>
      <c r="O766" s="216"/>
      <c r="P766" s="216"/>
      <c r="Q766" s="216"/>
      <c r="R766" s="216"/>
      <c r="S766" s="216"/>
      <c r="T766" s="217"/>
      <c r="AT766" s="218" t="s">
        <v>255</v>
      </c>
      <c r="AU766" s="218" t="s">
        <v>89</v>
      </c>
      <c r="AV766" s="13" t="s">
        <v>87</v>
      </c>
      <c r="AW766" s="13" t="s">
        <v>35</v>
      </c>
      <c r="AX766" s="13" t="s">
        <v>79</v>
      </c>
      <c r="AY766" s="218" t="s">
        <v>245</v>
      </c>
    </row>
    <row r="767" spans="1:65" s="14" customFormat="1">
      <c r="B767" s="219"/>
      <c r="C767" s="220"/>
      <c r="D767" s="204" t="s">
        <v>255</v>
      </c>
      <c r="E767" s="221" t="s">
        <v>1</v>
      </c>
      <c r="F767" s="222" t="s">
        <v>125</v>
      </c>
      <c r="G767" s="220"/>
      <c r="H767" s="223">
        <v>35.75</v>
      </c>
      <c r="I767" s="224"/>
      <c r="J767" s="220"/>
      <c r="K767" s="220"/>
      <c r="L767" s="225"/>
      <c r="M767" s="226"/>
      <c r="N767" s="227"/>
      <c r="O767" s="227"/>
      <c r="P767" s="227"/>
      <c r="Q767" s="227"/>
      <c r="R767" s="227"/>
      <c r="S767" s="227"/>
      <c r="T767" s="228"/>
      <c r="AT767" s="229" t="s">
        <v>255</v>
      </c>
      <c r="AU767" s="229" t="s">
        <v>89</v>
      </c>
      <c r="AV767" s="14" t="s">
        <v>89</v>
      </c>
      <c r="AW767" s="14" t="s">
        <v>35</v>
      </c>
      <c r="AX767" s="14" t="s">
        <v>79</v>
      </c>
      <c r="AY767" s="229" t="s">
        <v>245</v>
      </c>
    </row>
    <row r="768" spans="1:65" s="15" customFormat="1">
      <c r="B768" s="241"/>
      <c r="C768" s="242"/>
      <c r="D768" s="204" t="s">
        <v>255</v>
      </c>
      <c r="E768" s="243" t="s">
        <v>1</v>
      </c>
      <c r="F768" s="244" t="s">
        <v>274</v>
      </c>
      <c r="G768" s="242"/>
      <c r="H768" s="245">
        <v>172.71</v>
      </c>
      <c r="I768" s="246"/>
      <c r="J768" s="242"/>
      <c r="K768" s="242"/>
      <c r="L768" s="247"/>
      <c r="M768" s="248"/>
      <c r="N768" s="249"/>
      <c r="O768" s="249"/>
      <c r="P768" s="249"/>
      <c r="Q768" s="249"/>
      <c r="R768" s="249"/>
      <c r="S768" s="249"/>
      <c r="T768" s="250"/>
      <c r="AT768" s="251" t="s">
        <v>255</v>
      </c>
      <c r="AU768" s="251" t="s">
        <v>89</v>
      </c>
      <c r="AV768" s="15" t="s">
        <v>252</v>
      </c>
      <c r="AW768" s="15" t="s">
        <v>35</v>
      </c>
      <c r="AX768" s="15" t="s">
        <v>87</v>
      </c>
      <c r="AY768" s="251" t="s">
        <v>245</v>
      </c>
    </row>
    <row r="769" spans="1:65" s="2" customFormat="1" ht="24.2" customHeight="1">
      <c r="A769" s="35"/>
      <c r="B769" s="36"/>
      <c r="C769" s="190" t="s">
        <v>994</v>
      </c>
      <c r="D769" s="190" t="s">
        <v>248</v>
      </c>
      <c r="E769" s="191" t="s">
        <v>995</v>
      </c>
      <c r="F769" s="192" t="s">
        <v>996</v>
      </c>
      <c r="G769" s="193" t="s">
        <v>95</v>
      </c>
      <c r="H769" s="194">
        <v>120.67</v>
      </c>
      <c r="I769" s="195"/>
      <c r="J769" s="196">
        <f>ROUND(I769*H769,2)</f>
        <v>0</v>
      </c>
      <c r="K769" s="197"/>
      <c r="L769" s="40"/>
      <c r="M769" s="198" t="s">
        <v>1</v>
      </c>
      <c r="N769" s="199" t="s">
        <v>44</v>
      </c>
      <c r="O769" s="72"/>
      <c r="P769" s="200">
        <f>O769*H769</f>
        <v>0</v>
      </c>
      <c r="Q769" s="200">
        <v>0</v>
      </c>
      <c r="R769" s="200">
        <f>Q769*H769</f>
        <v>0</v>
      </c>
      <c r="S769" s="200">
        <v>8.3169999999999994E-2</v>
      </c>
      <c r="T769" s="201">
        <f>S769*H769</f>
        <v>10.0361239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202" t="s">
        <v>508</v>
      </c>
      <c r="AT769" s="202" t="s">
        <v>248</v>
      </c>
      <c r="AU769" s="202" t="s">
        <v>89</v>
      </c>
      <c r="AY769" s="18" t="s">
        <v>245</v>
      </c>
      <c r="BE769" s="203">
        <f>IF(N769="základní",J769,0)</f>
        <v>0</v>
      </c>
      <c r="BF769" s="203">
        <f>IF(N769="snížená",J769,0)</f>
        <v>0</v>
      </c>
      <c r="BG769" s="203">
        <f>IF(N769="zákl. přenesená",J769,0)</f>
        <v>0</v>
      </c>
      <c r="BH769" s="203">
        <f>IF(N769="sníž. přenesená",J769,0)</f>
        <v>0</v>
      </c>
      <c r="BI769" s="203">
        <f>IF(N769="nulová",J769,0)</f>
        <v>0</v>
      </c>
      <c r="BJ769" s="18" t="s">
        <v>87</v>
      </c>
      <c r="BK769" s="203">
        <f>ROUND(I769*H769,2)</f>
        <v>0</v>
      </c>
      <c r="BL769" s="18" t="s">
        <v>508</v>
      </c>
      <c r="BM769" s="202" t="s">
        <v>997</v>
      </c>
    </row>
    <row r="770" spans="1:65" s="2" customFormat="1">
      <c r="A770" s="35"/>
      <c r="B770" s="36"/>
      <c r="C770" s="37"/>
      <c r="D770" s="204" t="s">
        <v>254</v>
      </c>
      <c r="E770" s="37"/>
      <c r="F770" s="205" t="s">
        <v>996</v>
      </c>
      <c r="G770" s="37"/>
      <c r="H770" s="37"/>
      <c r="I770" s="206"/>
      <c r="J770" s="37"/>
      <c r="K770" s="37"/>
      <c r="L770" s="40"/>
      <c r="M770" s="207"/>
      <c r="N770" s="208"/>
      <c r="O770" s="72"/>
      <c r="P770" s="72"/>
      <c r="Q770" s="72"/>
      <c r="R770" s="72"/>
      <c r="S770" s="72"/>
      <c r="T770" s="73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T770" s="18" t="s">
        <v>254</v>
      </c>
      <c r="AU770" s="18" t="s">
        <v>89</v>
      </c>
    </row>
    <row r="771" spans="1:65" s="13" customFormat="1">
      <c r="B771" s="209"/>
      <c r="C771" s="210"/>
      <c r="D771" s="204" t="s">
        <v>255</v>
      </c>
      <c r="E771" s="211" t="s">
        <v>1</v>
      </c>
      <c r="F771" s="212" t="s">
        <v>998</v>
      </c>
      <c r="G771" s="210"/>
      <c r="H771" s="211" t="s">
        <v>1</v>
      </c>
      <c r="I771" s="213"/>
      <c r="J771" s="210"/>
      <c r="K771" s="210"/>
      <c r="L771" s="214"/>
      <c r="M771" s="215"/>
      <c r="N771" s="216"/>
      <c r="O771" s="216"/>
      <c r="P771" s="216"/>
      <c r="Q771" s="216"/>
      <c r="R771" s="216"/>
      <c r="S771" s="216"/>
      <c r="T771" s="217"/>
      <c r="AT771" s="218" t="s">
        <v>255</v>
      </c>
      <c r="AU771" s="218" t="s">
        <v>89</v>
      </c>
      <c r="AV771" s="13" t="s">
        <v>87</v>
      </c>
      <c r="AW771" s="13" t="s">
        <v>35</v>
      </c>
      <c r="AX771" s="13" t="s">
        <v>79</v>
      </c>
      <c r="AY771" s="218" t="s">
        <v>245</v>
      </c>
    </row>
    <row r="772" spans="1:65" s="14" customFormat="1">
      <c r="B772" s="219"/>
      <c r="C772" s="220"/>
      <c r="D772" s="204" t="s">
        <v>255</v>
      </c>
      <c r="E772" s="221" t="s">
        <v>1</v>
      </c>
      <c r="F772" s="222" t="s">
        <v>127</v>
      </c>
      <c r="G772" s="220"/>
      <c r="H772" s="223">
        <v>120.67</v>
      </c>
      <c r="I772" s="224"/>
      <c r="J772" s="220"/>
      <c r="K772" s="220"/>
      <c r="L772" s="225"/>
      <c r="M772" s="226"/>
      <c r="N772" s="227"/>
      <c r="O772" s="227"/>
      <c r="P772" s="227"/>
      <c r="Q772" s="227"/>
      <c r="R772" s="227"/>
      <c r="S772" s="227"/>
      <c r="T772" s="228"/>
      <c r="AT772" s="229" t="s">
        <v>255</v>
      </c>
      <c r="AU772" s="229" t="s">
        <v>89</v>
      </c>
      <c r="AV772" s="14" t="s">
        <v>89</v>
      </c>
      <c r="AW772" s="14" t="s">
        <v>35</v>
      </c>
      <c r="AX772" s="14" t="s">
        <v>87</v>
      </c>
      <c r="AY772" s="229" t="s">
        <v>245</v>
      </c>
    </row>
    <row r="773" spans="1:65" s="2" customFormat="1" ht="33" customHeight="1">
      <c r="A773" s="35"/>
      <c r="B773" s="36"/>
      <c r="C773" s="190" t="s">
        <v>999</v>
      </c>
      <c r="D773" s="190" t="s">
        <v>248</v>
      </c>
      <c r="E773" s="191" t="s">
        <v>1000</v>
      </c>
      <c r="F773" s="192" t="s">
        <v>1001</v>
      </c>
      <c r="G773" s="193" t="s">
        <v>95</v>
      </c>
      <c r="H773" s="194">
        <v>353.81</v>
      </c>
      <c r="I773" s="195"/>
      <c r="J773" s="196">
        <f>ROUND(I773*H773,2)</f>
        <v>0</v>
      </c>
      <c r="K773" s="197"/>
      <c r="L773" s="40"/>
      <c r="M773" s="198" t="s">
        <v>1</v>
      </c>
      <c r="N773" s="199" t="s">
        <v>44</v>
      </c>
      <c r="O773" s="72"/>
      <c r="P773" s="200">
        <f>O773*H773</f>
        <v>0</v>
      </c>
      <c r="Q773" s="200">
        <v>9.0299999999999998E-3</v>
      </c>
      <c r="R773" s="200">
        <f>Q773*H773</f>
        <v>3.1949043000000001</v>
      </c>
      <c r="S773" s="200">
        <v>0</v>
      </c>
      <c r="T773" s="201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02" t="s">
        <v>508</v>
      </c>
      <c r="AT773" s="202" t="s">
        <v>248</v>
      </c>
      <c r="AU773" s="202" t="s">
        <v>89</v>
      </c>
      <c r="AY773" s="18" t="s">
        <v>245</v>
      </c>
      <c r="BE773" s="203">
        <f>IF(N773="základní",J773,0)</f>
        <v>0</v>
      </c>
      <c r="BF773" s="203">
        <f>IF(N773="snížená",J773,0)</f>
        <v>0</v>
      </c>
      <c r="BG773" s="203">
        <f>IF(N773="zákl. přenesená",J773,0)</f>
        <v>0</v>
      </c>
      <c r="BH773" s="203">
        <f>IF(N773="sníž. přenesená",J773,0)</f>
        <v>0</v>
      </c>
      <c r="BI773" s="203">
        <f>IF(N773="nulová",J773,0)</f>
        <v>0</v>
      </c>
      <c r="BJ773" s="18" t="s">
        <v>87</v>
      </c>
      <c r="BK773" s="203">
        <f>ROUND(I773*H773,2)</f>
        <v>0</v>
      </c>
      <c r="BL773" s="18" t="s">
        <v>508</v>
      </c>
      <c r="BM773" s="202" t="s">
        <v>1002</v>
      </c>
    </row>
    <row r="774" spans="1:65" s="2" customFormat="1" ht="19.5">
      <c r="A774" s="35"/>
      <c r="B774" s="36"/>
      <c r="C774" s="37"/>
      <c r="D774" s="204" t="s">
        <v>254</v>
      </c>
      <c r="E774" s="37"/>
      <c r="F774" s="205" t="s">
        <v>1003</v>
      </c>
      <c r="G774" s="37"/>
      <c r="H774" s="37"/>
      <c r="I774" s="206"/>
      <c r="J774" s="37"/>
      <c r="K774" s="37"/>
      <c r="L774" s="40"/>
      <c r="M774" s="207"/>
      <c r="N774" s="208"/>
      <c r="O774" s="72"/>
      <c r="P774" s="72"/>
      <c r="Q774" s="72"/>
      <c r="R774" s="72"/>
      <c r="S774" s="72"/>
      <c r="T774" s="73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T774" s="18" t="s">
        <v>254</v>
      </c>
      <c r="AU774" s="18" t="s">
        <v>89</v>
      </c>
    </row>
    <row r="775" spans="1:65" s="13" customFormat="1">
      <c r="B775" s="209"/>
      <c r="C775" s="210"/>
      <c r="D775" s="204" t="s">
        <v>255</v>
      </c>
      <c r="E775" s="211" t="s">
        <v>1</v>
      </c>
      <c r="F775" s="212" t="s">
        <v>406</v>
      </c>
      <c r="G775" s="210"/>
      <c r="H775" s="211" t="s">
        <v>1</v>
      </c>
      <c r="I775" s="213"/>
      <c r="J775" s="210"/>
      <c r="K775" s="210"/>
      <c r="L775" s="214"/>
      <c r="M775" s="215"/>
      <c r="N775" s="216"/>
      <c r="O775" s="216"/>
      <c r="P775" s="216"/>
      <c r="Q775" s="216"/>
      <c r="R775" s="216"/>
      <c r="S775" s="216"/>
      <c r="T775" s="217"/>
      <c r="AT775" s="218" t="s">
        <v>255</v>
      </c>
      <c r="AU775" s="218" t="s">
        <v>89</v>
      </c>
      <c r="AV775" s="13" t="s">
        <v>87</v>
      </c>
      <c r="AW775" s="13" t="s">
        <v>35</v>
      </c>
      <c r="AX775" s="13" t="s">
        <v>79</v>
      </c>
      <c r="AY775" s="218" t="s">
        <v>245</v>
      </c>
    </row>
    <row r="776" spans="1:65" s="14" customFormat="1">
      <c r="B776" s="219"/>
      <c r="C776" s="220"/>
      <c r="D776" s="204" t="s">
        <v>255</v>
      </c>
      <c r="E776" s="221" t="s">
        <v>1</v>
      </c>
      <c r="F776" s="222" t="s">
        <v>93</v>
      </c>
      <c r="G776" s="220"/>
      <c r="H776" s="223">
        <v>48.96</v>
      </c>
      <c r="I776" s="224"/>
      <c r="J776" s="220"/>
      <c r="K776" s="220"/>
      <c r="L776" s="225"/>
      <c r="M776" s="226"/>
      <c r="N776" s="227"/>
      <c r="O776" s="227"/>
      <c r="P776" s="227"/>
      <c r="Q776" s="227"/>
      <c r="R776" s="227"/>
      <c r="S776" s="227"/>
      <c r="T776" s="228"/>
      <c r="AT776" s="229" t="s">
        <v>255</v>
      </c>
      <c r="AU776" s="229" t="s">
        <v>89</v>
      </c>
      <c r="AV776" s="14" t="s">
        <v>89</v>
      </c>
      <c r="AW776" s="14" t="s">
        <v>35</v>
      </c>
      <c r="AX776" s="14" t="s">
        <v>79</v>
      </c>
      <c r="AY776" s="229" t="s">
        <v>245</v>
      </c>
    </row>
    <row r="777" spans="1:65" s="13" customFormat="1">
      <c r="B777" s="209"/>
      <c r="C777" s="210"/>
      <c r="D777" s="204" t="s">
        <v>255</v>
      </c>
      <c r="E777" s="211" t="s">
        <v>1</v>
      </c>
      <c r="F777" s="212" t="s">
        <v>1004</v>
      </c>
      <c r="G777" s="210"/>
      <c r="H777" s="211" t="s">
        <v>1</v>
      </c>
      <c r="I777" s="213"/>
      <c r="J777" s="210"/>
      <c r="K777" s="210"/>
      <c r="L777" s="214"/>
      <c r="M777" s="215"/>
      <c r="N777" s="216"/>
      <c r="O777" s="216"/>
      <c r="P777" s="216"/>
      <c r="Q777" s="216"/>
      <c r="R777" s="216"/>
      <c r="S777" s="216"/>
      <c r="T777" s="217"/>
      <c r="AT777" s="218" t="s">
        <v>255</v>
      </c>
      <c r="AU777" s="218" t="s">
        <v>89</v>
      </c>
      <c r="AV777" s="13" t="s">
        <v>87</v>
      </c>
      <c r="AW777" s="13" t="s">
        <v>35</v>
      </c>
      <c r="AX777" s="13" t="s">
        <v>79</v>
      </c>
      <c r="AY777" s="218" t="s">
        <v>245</v>
      </c>
    </row>
    <row r="778" spans="1:65" s="14" customFormat="1">
      <c r="B778" s="219"/>
      <c r="C778" s="220"/>
      <c r="D778" s="204" t="s">
        <v>255</v>
      </c>
      <c r="E778" s="221" t="s">
        <v>1</v>
      </c>
      <c r="F778" s="222" t="s">
        <v>127</v>
      </c>
      <c r="G778" s="220"/>
      <c r="H778" s="223">
        <v>120.67</v>
      </c>
      <c r="I778" s="224"/>
      <c r="J778" s="220"/>
      <c r="K778" s="220"/>
      <c r="L778" s="225"/>
      <c r="M778" s="226"/>
      <c r="N778" s="227"/>
      <c r="O778" s="227"/>
      <c r="P778" s="227"/>
      <c r="Q778" s="227"/>
      <c r="R778" s="227"/>
      <c r="S778" s="227"/>
      <c r="T778" s="228"/>
      <c r="AT778" s="229" t="s">
        <v>255</v>
      </c>
      <c r="AU778" s="229" t="s">
        <v>89</v>
      </c>
      <c r="AV778" s="14" t="s">
        <v>89</v>
      </c>
      <c r="AW778" s="14" t="s">
        <v>35</v>
      </c>
      <c r="AX778" s="14" t="s">
        <v>79</v>
      </c>
      <c r="AY778" s="229" t="s">
        <v>245</v>
      </c>
    </row>
    <row r="779" spans="1:65" s="13" customFormat="1">
      <c r="B779" s="209"/>
      <c r="C779" s="210"/>
      <c r="D779" s="204" t="s">
        <v>255</v>
      </c>
      <c r="E779" s="211" t="s">
        <v>1</v>
      </c>
      <c r="F779" s="212" t="s">
        <v>1005</v>
      </c>
      <c r="G779" s="210"/>
      <c r="H779" s="211" t="s">
        <v>1</v>
      </c>
      <c r="I779" s="213"/>
      <c r="J779" s="210"/>
      <c r="K779" s="210"/>
      <c r="L779" s="214"/>
      <c r="M779" s="215"/>
      <c r="N779" s="216"/>
      <c r="O779" s="216"/>
      <c r="P779" s="216"/>
      <c r="Q779" s="216"/>
      <c r="R779" s="216"/>
      <c r="S779" s="216"/>
      <c r="T779" s="217"/>
      <c r="AT779" s="218" t="s">
        <v>255</v>
      </c>
      <c r="AU779" s="218" t="s">
        <v>89</v>
      </c>
      <c r="AV779" s="13" t="s">
        <v>87</v>
      </c>
      <c r="AW779" s="13" t="s">
        <v>35</v>
      </c>
      <c r="AX779" s="13" t="s">
        <v>79</v>
      </c>
      <c r="AY779" s="218" t="s">
        <v>245</v>
      </c>
    </row>
    <row r="780" spans="1:65" s="14" customFormat="1">
      <c r="B780" s="219"/>
      <c r="C780" s="220"/>
      <c r="D780" s="204" t="s">
        <v>255</v>
      </c>
      <c r="E780" s="221" t="s">
        <v>1</v>
      </c>
      <c r="F780" s="222" t="s">
        <v>156</v>
      </c>
      <c r="G780" s="220"/>
      <c r="H780" s="223">
        <v>149.21</v>
      </c>
      <c r="I780" s="224"/>
      <c r="J780" s="220"/>
      <c r="K780" s="220"/>
      <c r="L780" s="225"/>
      <c r="M780" s="226"/>
      <c r="N780" s="227"/>
      <c r="O780" s="227"/>
      <c r="P780" s="227"/>
      <c r="Q780" s="227"/>
      <c r="R780" s="227"/>
      <c r="S780" s="227"/>
      <c r="T780" s="228"/>
      <c r="AT780" s="229" t="s">
        <v>255</v>
      </c>
      <c r="AU780" s="229" t="s">
        <v>89</v>
      </c>
      <c r="AV780" s="14" t="s">
        <v>89</v>
      </c>
      <c r="AW780" s="14" t="s">
        <v>35</v>
      </c>
      <c r="AX780" s="14" t="s">
        <v>79</v>
      </c>
      <c r="AY780" s="229" t="s">
        <v>245</v>
      </c>
    </row>
    <row r="781" spans="1:65" s="13" customFormat="1">
      <c r="B781" s="209"/>
      <c r="C781" s="210"/>
      <c r="D781" s="204" t="s">
        <v>255</v>
      </c>
      <c r="E781" s="211" t="s">
        <v>1</v>
      </c>
      <c r="F781" s="212" t="s">
        <v>1006</v>
      </c>
      <c r="G781" s="210"/>
      <c r="H781" s="211" t="s">
        <v>1</v>
      </c>
      <c r="I781" s="213"/>
      <c r="J781" s="210"/>
      <c r="K781" s="210"/>
      <c r="L781" s="214"/>
      <c r="M781" s="215"/>
      <c r="N781" s="216"/>
      <c r="O781" s="216"/>
      <c r="P781" s="216"/>
      <c r="Q781" s="216"/>
      <c r="R781" s="216"/>
      <c r="S781" s="216"/>
      <c r="T781" s="217"/>
      <c r="AT781" s="218" t="s">
        <v>255</v>
      </c>
      <c r="AU781" s="218" t="s">
        <v>89</v>
      </c>
      <c r="AV781" s="13" t="s">
        <v>87</v>
      </c>
      <c r="AW781" s="13" t="s">
        <v>35</v>
      </c>
      <c r="AX781" s="13" t="s">
        <v>79</v>
      </c>
      <c r="AY781" s="218" t="s">
        <v>245</v>
      </c>
    </row>
    <row r="782" spans="1:65" s="14" customFormat="1">
      <c r="B782" s="219"/>
      <c r="C782" s="220"/>
      <c r="D782" s="204" t="s">
        <v>255</v>
      </c>
      <c r="E782" s="221" t="s">
        <v>1</v>
      </c>
      <c r="F782" s="222" t="s">
        <v>1007</v>
      </c>
      <c r="G782" s="220"/>
      <c r="H782" s="223">
        <v>-0.78</v>
      </c>
      <c r="I782" s="224"/>
      <c r="J782" s="220"/>
      <c r="K782" s="220"/>
      <c r="L782" s="225"/>
      <c r="M782" s="226"/>
      <c r="N782" s="227"/>
      <c r="O782" s="227"/>
      <c r="P782" s="227"/>
      <c r="Q782" s="227"/>
      <c r="R782" s="227"/>
      <c r="S782" s="227"/>
      <c r="T782" s="228"/>
      <c r="AT782" s="229" t="s">
        <v>255</v>
      </c>
      <c r="AU782" s="229" t="s">
        <v>89</v>
      </c>
      <c r="AV782" s="14" t="s">
        <v>89</v>
      </c>
      <c r="AW782" s="14" t="s">
        <v>35</v>
      </c>
      <c r="AX782" s="14" t="s">
        <v>79</v>
      </c>
      <c r="AY782" s="229" t="s">
        <v>245</v>
      </c>
    </row>
    <row r="783" spans="1:65" s="13" customFormat="1">
      <c r="B783" s="209"/>
      <c r="C783" s="210"/>
      <c r="D783" s="204" t="s">
        <v>255</v>
      </c>
      <c r="E783" s="211" t="s">
        <v>1</v>
      </c>
      <c r="F783" s="212" t="s">
        <v>1008</v>
      </c>
      <c r="G783" s="210"/>
      <c r="H783" s="211" t="s">
        <v>1</v>
      </c>
      <c r="I783" s="213"/>
      <c r="J783" s="210"/>
      <c r="K783" s="210"/>
      <c r="L783" s="214"/>
      <c r="M783" s="215"/>
      <c r="N783" s="216"/>
      <c r="O783" s="216"/>
      <c r="P783" s="216"/>
      <c r="Q783" s="216"/>
      <c r="R783" s="216"/>
      <c r="S783" s="216"/>
      <c r="T783" s="217"/>
      <c r="AT783" s="218" t="s">
        <v>255</v>
      </c>
      <c r="AU783" s="218" t="s">
        <v>89</v>
      </c>
      <c r="AV783" s="13" t="s">
        <v>87</v>
      </c>
      <c r="AW783" s="13" t="s">
        <v>35</v>
      </c>
      <c r="AX783" s="13" t="s">
        <v>79</v>
      </c>
      <c r="AY783" s="218" t="s">
        <v>245</v>
      </c>
    </row>
    <row r="784" spans="1:65" s="14" customFormat="1">
      <c r="B784" s="219"/>
      <c r="C784" s="220"/>
      <c r="D784" s="204" t="s">
        <v>255</v>
      </c>
      <c r="E784" s="221" t="s">
        <v>1</v>
      </c>
      <c r="F784" s="222" t="s">
        <v>125</v>
      </c>
      <c r="G784" s="220"/>
      <c r="H784" s="223">
        <v>35.75</v>
      </c>
      <c r="I784" s="224"/>
      <c r="J784" s="220"/>
      <c r="K784" s="220"/>
      <c r="L784" s="225"/>
      <c r="M784" s="226"/>
      <c r="N784" s="227"/>
      <c r="O784" s="227"/>
      <c r="P784" s="227"/>
      <c r="Q784" s="227"/>
      <c r="R784" s="227"/>
      <c r="S784" s="227"/>
      <c r="T784" s="228"/>
      <c r="AT784" s="229" t="s">
        <v>255</v>
      </c>
      <c r="AU784" s="229" t="s">
        <v>89</v>
      </c>
      <c r="AV784" s="14" t="s">
        <v>89</v>
      </c>
      <c r="AW784" s="14" t="s">
        <v>35</v>
      </c>
      <c r="AX784" s="14" t="s">
        <v>79</v>
      </c>
      <c r="AY784" s="229" t="s">
        <v>245</v>
      </c>
    </row>
    <row r="785" spans="1:65" s="15" customFormat="1">
      <c r="B785" s="241"/>
      <c r="C785" s="242"/>
      <c r="D785" s="204" t="s">
        <v>255</v>
      </c>
      <c r="E785" s="243" t="s">
        <v>1</v>
      </c>
      <c r="F785" s="244" t="s">
        <v>274</v>
      </c>
      <c r="G785" s="242"/>
      <c r="H785" s="245">
        <v>353.81</v>
      </c>
      <c r="I785" s="246"/>
      <c r="J785" s="242"/>
      <c r="K785" s="242"/>
      <c r="L785" s="247"/>
      <c r="M785" s="248"/>
      <c r="N785" s="249"/>
      <c r="O785" s="249"/>
      <c r="P785" s="249"/>
      <c r="Q785" s="249"/>
      <c r="R785" s="249"/>
      <c r="S785" s="249"/>
      <c r="T785" s="250"/>
      <c r="AT785" s="251" t="s">
        <v>255</v>
      </c>
      <c r="AU785" s="251" t="s">
        <v>89</v>
      </c>
      <c r="AV785" s="15" t="s">
        <v>252</v>
      </c>
      <c r="AW785" s="15" t="s">
        <v>35</v>
      </c>
      <c r="AX785" s="15" t="s">
        <v>87</v>
      </c>
      <c r="AY785" s="251" t="s">
        <v>245</v>
      </c>
    </row>
    <row r="786" spans="1:65" s="2" customFormat="1" ht="33" customHeight="1">
      <c r="A786" s="35"/>
      <c r="B786" s="36"/>
      <c r="C786" s="230" t="s">
        <v>8</v>
      </c>
      <c r="D786" s="230" t="s">
        <v>258</v>
      </c>
      <c r="E786" s="231" t="s">
        <v>1009</v>
      </c>
      <c r="F786" s="232" t="s">
        <v>1010</v>
      </c>
      <c r="G786" s="233" t="s">
        <v>95</v>
      </c>
      <c r="H786" s="234">
        <v>406.88200000000001</v>
      </c>
      <c r="I786" s="235"/>
      <c r="J786" s="236">
        <f>ROUND(I786*H786,2)</f>
        <v>0</v>
      </c>
      <c r="K786" s="237"/>
      <c r="L786" s="238"/>
      <c r="M786" s="239" t="s">
        <v>1</v>
      </c>
      <c r="N786" s="240" t="s">
        <v>44</v>
      </c>
      <c r="O786" s="72"/>
      <c r="P786" s="200">
        <f>O786*H786</f>
        <v>0</v>
      </c>
      <c r="Q786" s="200">
        <v>2.1999999999999999E-2</v>
      </c>
      <c r="R786" s="200">
        <f>Q786*H786</f>
        <v>8.9514040000000001</v>
      </c>
      <c r="S786" s="200">
        <v>0</v>
      </c>
      <c r="T786" s="201">
        <f>S786*H786</f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202" t="s">
        <v>473</v>
      </c>
      <c r="AT786" s="202" t="s">
        <v>258</v>
      </c>
      <c r="AU786" s="202" t="s">
        <v>89</v>
      </c>
      <c r="AY786" s="18" t="s">
        <v>245</v>
      </c>
      <c r="BE786" s="203">
        <f>IF(N786="základní",J786,0)</f>
        <v>0</v>
      </c>
      <c r="BF786" s="203">
        <f>IF(N786="snížená",J786,0)</f>
        <v>0</v>
      </c>
      <c r="BG786" s="203">
        <f>IF(N786="zákl. přenesená",J786,0)</f>
        <v>0</v>
      </c>
      <c r="BH786" s="203">
        <f>IF(N786="sníž. přenesená",J786,0)</f>
        <v>0</v>
      </c>
      <c r="BI786" s="203">
        <f>IF(N786="nulová",J786,0)</f>
        <v>0</v>
      </c>
      <c r="BJ786" s="18" t="s">
        <v>87</v>
      </c>
      <c r="BK786" s="203">
        <f>ROUND(I786*H786,2)</f>
        <v>0</v>
      </c>
      <c r="BL786" s="18" t="s">
        <v>508</v>
      </c>
      <c r="BM786" s="202" t="s">
        <v>1011</v>
      </c>
    </row>
    <row r="787" spans="1:65" s="2" customFormat="1" ht="19.5">
      <c r="A787" s="35"/>
      <c r="B787" s="36"/>
      <c r="C787" s="37"/>
      <c r="D787" s="204" t="s">
        <v>254</v>
      </c>
      <c r="E787" s="37"/>
      <c r="F787" s="205" t="s">
        <v>1010</v>
      </c>
      <c r="G787" s="37"/>
      <c r="H787" s="37"/>
      <c r="I787" s="206"/>
      <c r="J787" s="37"/>
      <c r="K787" s="37"/>
      <c r="L787" s="40"/>
      <c r="M787" s="207"/>
      <c r="N787" s="208"/>
      <c r="O787" s="72"/>
      <c r="P787" s="72"/>
      <c r="Q787" s="72"/>
      <c r="R787" s="72"/>
      <c r="S787" s="72"/>
      <c r="T787" s="73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T787" s="18" t="s">
        <v>254</v>
      </c>
      <c r="AU787" s="18" t="s">
        <v>89</v>
      </c>
    </row>
    <row r="788" spans="1:65" s="14" customFormat="1">
      <c r="B788" s="219"/>
      <c r="C788" s="220"/>
      <c r="D788" s="204" t="s">
        <v>255</v>
      </c>
      <c r="E788" s="220"/>
      <c r="F788" s="222" t="s">
        <v>1012</v>
      </c>
      <c r="G788" s="220"/>
      <c r="H788" s="223">
        <v>406.88200000000001</v>
      </c>
      <c r="I788" s="224"/>
      <c r="J788" s="220"/>
      <c r="K788" s="220"/>
      <c r="L788" s="225"/>
      <c r="M788" s="226"/>
      <c r="N788" s="227"/>
      <c r="O788" s="227"/>
      <c r="P788" s="227"/>
      <c r="Q788" s="227"/>
      <c r="R788" s="227"/>
      <c r="S788" s="227"/>
      <c r="T788" s="228"/>
      <c r="AT788" s="229" t="s">
        <v>255</v>
      </c>
      <c r="AU788" s="229" t="s">
        <v>89</v>
      </c>
      <c r="AV788" s="14" t="s">
        <v>89</v>
      </c>
      <c r="AW788" s="14" t="s">
        <v>4</v>
      </c>
      <c r="AX788" s="14" t="s">
        <v>87</v>
      </c>
      <c r="AY788" s="229" t="s">
        <v>245</v>
      </c>
    </row>
    <row r="789" spans="1:65" s="2" customFormat="1" ht="24.2" customHeight="1">
      <c r="A789" s="35"/>
      <c r="B789" s="36"/>
      <c r="C789" s="190" t="s">
        <v>1013</v>
      </c>
      <c r="D789" s="190" t="s">
        <v>248</v>
      </c>
      <c r="E789" s="191" t="s">
        <v>1014</v>
      </c>
      <c r="F789" s="192" t="s">
        <v>1015</v>
      </c>
      <c r="G789" s="193" t="s">
        <v>476</v>
      </c>
      <c r="H789" s="194">
        <v>14.634</v>
      </c>
      <c r="I789" s="195"/>
      <c r="J789" s="196">
        <f>ROUND(I789*H789,2)</f>
        <v>0</v>
      </c>
      <c r="K789" s="197"/>
      <c r="L789" s="40"/>
      <c r="M789" s="198" t="s">
        <v>1</v>
      </c>
      <c r="N789" s="199" t="s">
        <v>44</v>
      </c>
      <c r="O789" s="72"/>
      <c r="P789" s="200">
        <f>O789*H789</f>
        <v>0</v>
      </c>
      <c r="Q789" s="200">
        <v>0</v>
      </c>
      <c r="R789" s="200">
        <f>Q789*H789</f>
        <v>0</v>
      </c>
      <c r="S789" s="200">
        <v>0</v>
      </c>
      <c r="T789" s="201">
        <f>S789*H789</f>
        <v>0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202" t="s">
        <v>508</v>
      </c>
      <c r="AT789" s="202" t="s">
        <v>248</v>
      </c>
      <c r="AU789" s="202" t="s">
        <v>89</v>
      </c>
      <c r="AY789" s="18" t="s">
        <v>245</v>
      </c>
      <c r="BE789" s="203">
        <f>IF(N789="základní",J789,0)</f>
        <v>0</v>
      </c>
      <c r="BF789" s="203">
        <f>IF(N789="snížená",J789,0)</f>
        <v>0</v>
      </c>
      <c r="BG789" s="203">
        <f>IF(N789="zákl. přenesená",J789,0)</f>
        <v>0</v>
      </c>
      <c r="BH789" s="203">
        <f>IF(N789="sníž. přenesená",J789,0)</f>
        <v>0</v>
      </c>
      <c r="BI789" s="203">
        <f>IF(N789="nulová",J789,0)</f>
        <v>0</v>
      </c>
      <c r="BJ789" s="18" t="s">
        <v>87</v>
      </c>
      <c r="BK789" s="203">
        <f>ROUND(I789*H789,2)</f>
        <v>0</v>
      </c>
      <c r="BL789" s="18" t="s">
        <v>508</v>
      </c>
      <c r="BM789" s="202" t="s">
        <v>1016</v>
      </c>
    </row>
    <row r="790" spans="1:65" s="2" customFormat="1" ht="29.25">
      <c r="A790" s="35"/>
      <c r="B790" s="36"/>
      <c r="C790" s="37"/>
      <c r="D790" s="204" t="s">
        <v>254</v>
      </c>
      <c r="E790" s="37"/>
      <c r="F790" s="205" t="s">
        <v>1017</v>
      </c>
      <c r="G790" s="37"/>
      <c r="H790" s="37"/>
      <c r="I790" s="206"/>
      <c r="J790" s="37"/>
      <c r="K790" s="37"/>
      <c r="L790" s="40"/>
      <c r="M790" s="207"/>
      <c r="N790" s="208"/>
      <c r="O790" s="72"/>
      <c r="P790" s="72"/>
      <c r="Q790" s="72"/>
      <c r="R790" s="72"/>
      <c r="S790" s="72"/>
      <c r="T790" s="73"/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T790" s="18" t="s">
        <v>254</v>
      </c>
      <c r="AU790" s="18" t="s">
        <v>89</v>
      </c>
    </row>
    <row r="791" spans="1:65" s="12" customFormat="1" ht="22.9" customHeight="1">
      <c r="B791" s="174"/>
      <c r="C791" s="175"/>
      <c r="D791" s="176" t="s">
        <v>78</v>
      </c>
      <c r="E791" s="188" t="s">
        <v>1018</v>
      </c>
      <c r="F791" s="188" t="s">
        <v>1019</v>
      </c>
      <c r="G791" s="175"/>
      <c r="H791" s="175"/>
      <c r="I791" s="178"/>
      <c r="J791" s="189">
        <f>BK791</f>
        <v>0</v>
      </c>
      <c r="K791" s="175"/>
      <c r="L791" s="180"/>
      <c r="M791" s="181"/>
      <c r="N791" s="182"/>
      <c r="O791" s="182"/>
      <c r="P791" s="183">
        <f>SUM(P792:P797)</f>
        <v>0</v>
      </c>
      <c r="Q791" s="182"/>
      <c r="R791" s="183">
        <f>SUM(R792:R797)</f>
        <v>0</v>
      </c>
      <c r="S791" s="182"/>
      <c r="T791" s="184">
        <f>SUM(T792:T797)</f>
        <v>11.32385</v>
      </c>
      <c r="AR791" s="185" t="s">
        <v>89</v>
      </c>
      <c r="AT791" s="186" t="s">
        <v>78</v>
      </c>
      <c r="AU791" s="186" t="s">
        <v>87</v>
      </c>
      <c r="AY791" s="185" t="s">
        <v>245</v>
      </c>
      <c r="BK791" s="187">
        <f>SUM(BK792:BK797)</f>
        <v>0</v>
      </c>
    </row>
    <row r="792" spans="1:65" s="2" customFormat="1" ht="24.2" customHeight="1">
      <c r="A792" s="35"/>
      <c r="B792" s="36"/>
      <c r="C792" s="190" t="s">
        <v>1020</v>
      </c>
      <c r="D792" s="190" t="s">
        <v>248</v>
      </c>
      <c r="E792" s="191" t="s">
        <v>1021</v>
      </c>
      <c r="F792" s="192" t="s">
        <v>1022</v>
      </c>
      <c r="G792" s="193" t="s">
        <v>95</v>
      </c>
      <c r="H792" s="194">
        <v>61.21</v>
      </c>
      <c r="I792" s="195"/>
      <c r="J792" s="196">
        <f>ROUND(I792*H792,2)</f>
        <v>0</v>
      </c>
      <c r="K792" s="197"/>
      <c r="L792" s="40"/>
      <c r="M792" s="198" t="s">
        <v>1</v>
      </c>
      <c r="N792" s="199" t="s">
        <v>44</v>
      </c>
      <c r="O792" s="72"/>
      <c r="P792" s="200">
        <f>O792*H792</f>
        <v>0</v>
      </c>
      <c r="Q792" s="200">
        <v>0</v>
      </c>
      <c r="R792" s="200">
        <f>Q792*H792</f>
        <v>0</v>
      </c>
      <c r="S792" s="200">
        <v>0.185</v>
      </c>
      <c r="T792" s="201">
        <f>S792*H792</f>
        <v>11.32385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202" t="s">
        <v>508</v>
      </c>
      <c r="AT792" s="202" t="s">
        <v>248</v>
      </c>
      <c r="AU792" s="202" t="s">
        <v>89</v>
      </c>
      <c r="AY792" s="18" t="s">
        <v>245</v>
      </c>
      <c r="BE792" s="203">
        <f>IF(N792="základní",J792,0)</f>
        <v>0</v>
      </c>
      <c r="BF792" s="203">
        <f>IF(N792="snížená",J792,0)</f>
        <v>0</v>
      </c>
      <c r="BG792" s="203">
        <f>IF(N792="zákl. přenesená",J792,0)</f>
        <v>0</v>
      </c>
      <c r="BH792" s="203">
        <f>IF(N792="sníž. přenesená",J792,0)</f>
        <v>0</v>
      </c>
      <c r="BI792" s="203">
        <f>IF(N792="nulová",J792,0)</f>
        <v>0</v>
      </c>
      <c r="BJ792" s="18" t="s">
        <v>87</v>
      </c>
      <c r="BK792" s="203">
        <f>ROUND(I792*H792,2)</f>
        <v>0</v>
      </c>
      <c r="BL792" s="18" t="s">
        <v>508</v>
      </c>
      <c r="BM792" s="202" t="s">
        <v>1023</v>
      </c>
    </row>
    <row r="793" spans="1:65" s="2" customFormat="1" ht="19.5">
      <c r="A793" s="35"/>
      <c r="B793" s="36"/>
      <c r="C793" s="37"/>
      <c r="D793" s="204" t="s">
        <v>254</v>
      </c>
      <c r="E793" s="37"/>
      <c r="F793" s="205" t="s">
        <v>1022</v>
      </c>
      <c r="G793" s="37"/>
      <c r="H793" s="37"/>
      <c r="I793" s="206"/>
      <c r="J793" s="37"/>
      <c r="K793" s="37"/>
      <c r="L793" s="40"/>
      <c r="M793" s="207"/>
      <c r="N793" s="208"/>
      <c r="O793" s="72"/>
      <c r="P793" s="72"/>
      <c r="Q793" s="72"/>
      <c r="R793" s="72"/>
      <c r="S793" s="72"/>
      <c r="T793" s="73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T793" s="18" t="s">
        <v>254</v>
      </c>
      <c r="AU793" s="18" t="s">
        <v>89</v>
      </c>
    </row>
    <row r="794" spans="1:65" s="13" customFormat="1">
      <c r="B794" s="209"/>
      <c r="C794" s="210"/>
      <c r="D794" s="204" t="s">
        <v>255</v>
      </c>
      <c r="E794" s="211" t="s">
        <v>1</v>
      </c>
      <c r="F794" s="212" t="s">
        <v>1024</v>
      </c>
      <c r="G794" s="210"/>
      <c r="H794" s="211" t="s">
        <v>1</v>
      </c>
      <c r="I794" s="213"/>
      <c r="J794" s="210"/>
      <c r="K794" s="210"/>
      <c r="L794" s="214"/>
      <c r="M794" s="215"/>
      <c r="N794" s="216"/>
      <c r="O794" s="216"/>
      <c r="P794" s="216"/>
      <c r="Q794" s="216"/>
      <c r="R794" s="216"/>
      <c r="S794" s="216"/>
      <c r="T794" s="217"/>
      <c r="AT794" s="218" t="s">
        <v>255</v>
      </c>
      <c r="AU794" s="218" t="s">
        <v>89</v>
      </c>
      <c r="AV794" s="13" t="s">
        <v>87</v>
      </c>
      <c r="AW794" s="13" t="s">
        <v>35</v>
      </c>
      <c r="AX794" s="13" t="s">
        <v>79</v>
      </c>
      <c r="AY794" s="218" t="s">
        <v>245</v>
      </c>
    </row>
    <row r="795" spans="1:65" s="14" customFormat="1">
      <c r="B795" s="219"/>
      <c r="C795" s="220"/>
      <c r="D795" s="204" t="s">
        <v>255</v>
      </c>
      <c r="E795" s="221" t="s">
        <v>1</v>
      </c>
      <c r="F795" s="222" t="s">
        <v>156</v>
      </c>
      <c r="G795" s="220"/>
      <c r="H795" s="223">
        <v>149.21</v>
      </c>
      <c r="I795" s="224"/>
      <c r="J795" s="220"/>
      <c r="K795" s="220"/>
      <c r="L795" s="225"/>
      <c r="M795" s="226"/>
      <c r="N795" s="227"/>
      <c r="O795" s="227"/>
      <c r="P795" s="227"/>
      <c r="Q795" s="227"/>
      <c r="R795" s="227"/>
      <c r="S795" s="227"/>
      <c r="T795" s="228"/>
      <c r="AT795" s="229" t="s">
        <v>255</v>
      </c>
      <c r="AU795" s="229" t="s">
        <v>89</v>
      </c>
      <c r="AV795" s="14" t="s">
        <v>89</v>
      </c>
      <c r="AW795" s="14" t="s">
        <v>35</v>
      </c>
      <c r="AX795" s="14" t="s">
        <v>79</v>
      </c>
      <c r="AY795" s="229" t="s">
        <v>245</v>
      </c>
    </row>
    <row r="796" spans="1:65" s="14" customFormat="1">
      <c r="B796" s="219"/>
      <c r="C796" s="220"/>
      <c r="D796" s="204" t="s">
        <v>255</v>
      </c>
      <c r="E796" s="221" t="s">
        <v>1</v>
      </c>
      <c r="F796" s="222" t="s">
        <v>1025</v>
      </c>
      <c r="G796" s="220"/>
      <c r="H796" s="223">
        <v>-88</v>
      </c>
      <c r="I796" s="224"/>
      <c r="J796" s="220"/>
      <c r="K796" s="220"/>
      <c r="L796" s="225"/>
      <c r="M796" s="226"/>
      <c r="N796" s="227"/>
      <c r="O796" s="227"/>
      <c r="P796" s="227"/>
      <c r="Q796" s="227"/>
      <c r="R796" s="227"/>
      <c r="S796" s="227"/>
      <c r="T796" s="228"/>
      <c r="AT796" s="229" t="s">
        <v>255</v>
      </c>
      <c r="AU796" s="229" t="s">
        <v>89</v>
      </c>
      <c r="AV796" s="14" t="s">
        <v>89</v>
      </c>
      <c r="AW796" s="14" t="s">
        <v>35</v>
      </c>
      <c r="AX796" s="14" t="s">
        <v>79</v>
      </c>
      <c r="AY796" s="229" t="s">
        <v>245</v>
      </c>
    </row>
    <row r="797" spans="1:65" s="15" customFormat="1">
      <c r="B797" s="241"/>
      <c r="C797" s="242"/>
      <c r="D797" s="204" t="s">
        <v>255</v>
      </c>
      <c r="E797" s="243" t="s">
        <v>1</v>
      </c>
      <c r="F797" s="244" t="s">
        <v>274</v>
      </c>
      <c r="G797" s="242"/>
      <c r="H797" s="245">
        <v>61.21</v>
      </c>
      <c r="I797" s="246"/>
      <c r="J797" s="242"/>
      <c r="K797" s="242"/>
      <c r="L797" s="247"/>
      <c r="M797" s="248"/>
      <c r="N797" s="249"/>
      <c r="O797" s="249"/>
      <c r="P797" s="249"/>
      <c r="Q797" s="249"/>
      <c r="R797" s="249"/>
      <c r="S797" s="249"/>
      <c r="T797" s="250"/>
      <c r="AT797" s="251" t="s">
        <v>255</v>
      </c>
      <c r="AU797" s="251" t="s">
        <v>89</v>
      </c>
      <c r="AV797" s="15" t="s">
        <v>252</v>
      </c>
      <c r="AW797" s="15" t="s">
        <v>35</v>
      </c>
      <c r="AX797" s="15" t="s">
        <v>87</v>
      </c>
      <c r="AY797" s="251" t="s">
        <v>245</v>
      </c>
    </row>
    <row r="798" spans="1:65" s="12" customFormat="1" ht="22.9" customHeight="1">
      <c r="B798" s="174"/>
      <c r="C798" s="175"/>
      <c r="D798" s="176" t="s">
        <v>78</v>
      </c>
      <c r="E798" s="188" t="s">
        <v>1026</v>
      </c>
      <c r="F798" s="188" t="s">
        <v>1027</v>
      </c>
      <c r="G798" s="175"/>
      <c r="H798" s="175"/>
      <c r="I798" s="178"/>
      <c r="J798" s="189">
        <f>BK798</f>
        <v>0</v>
      </c>
      <c r="K798" s="175"/>
      <c r="L798" s="180"/>
      <c r="M798" s="181"/>
      <c r="N798" s="182"/>
      <c r="O798" s="182"/>
      <c r="P798" s="183">
        <f>SUM(P799:P814)</f>
        <v>0</v>
      </c>
      <c r="Q798" s="182"/>
      <c r="R798" s="183">
        <f>SUM(R799:R814)</f>
        <v>1.11078E-3</v>
      </c>
      <c r="S798" s="182"/>
      <c r="T798" s="184">
        <f>SUM(T799:T814)</f>
        <v>0</v>
      </c>
      <c r="AR798" s="185" t="s">
        <v>89</v>
      </c>
      <c r="AT798" s="186" t="s">
        <v>78</v>
      </c>
      <c r="AU798" s="186" t="s">
        <v>87</v>
      </c>
      <c r="AY798" s="185" t="s">
        <v>245</v>
      </c>
      <c r="BK798" s="187">
        <f>SUM(BK799:BK814)</f>
        <v>0</v>
      </c>
    </row>
    <row r="799" spans="1:65" s="2" customFormat="1" ht="24.2" customHeight="1">
      <c r="A799" s="35"/>
      <c r="B799" s="36"/>
      <c r="C799" s="190" t="s">
        <v>1028</v>
      </c>
      <c r="D799" s="190" t="s">
        <v>248</v>
      </c>
      <c r="E799" s="191" t="s">
        <v>1029</v>
      </c>
      <c r="F799" s="192" t="s">
        <v>1030</v>
      </c>
      <c r="G799" s="193" t="s">
        <v>100</v>
      </c>
      <c r="H799" s="194">
        <v>6.05</v>
      </c>
      <c r="I799" s="195"/>
      <c r="J799" s="196">
        <f>ROUND(I799*H799,2)</f>
        <v>0</v>
      </c>
      <c r="K799" s="197"/>
      <c r="L799" s="40"/>
      <c r="M799" s="198" t="s">
        <v>1</v>
      </c>
      <c r="N799" s="199" t="s">
        <v>44</v>
      </c>
      <c r="O799" s="72"/>
      <c r="P799" s="200">
        <f>O799*H799</f>
        <v>0</v>
      </c>
      <c r="Q799" s="200">
        <v>0</v>
      </c>
      <c r="R799" s="200">
        <f>Q799*H799</f>
        <v>0</v>
      </c>
      <c r="S799" s="200">
        <v>0</v>
      </c>
      <c r="T799" s="201">
        <f>S799*H799</f>
        <v>0</v>
      </c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R799" s="202" t="s">
        <v>508</v>
      </c>
      <c r="AT799" s="202" t="s">
        <v>248</v>
      </c>
      <c r="AU799" s="202" t="s">
        <v>89</v>
      </c>
      <c r="AY799" s="18" t="s">
        <v>245</v>
      </c>
      <c r="BE799" s="203">
        <f>IF(N799="základní",J799,0)</f>
        <v>0</v>
      </c>
      <c r="BF799" s="203">
        <f>IF(N799="snížená",J799,0)</f>
        <v>0</v>
      </c>
      <c r="BG799" s="203">
        <f>IF(N799="zákl. přenesená",J799,0)</f>
        <v>0</v>
      </c>
      <c r="BH799" s="203">
        <f>IF(N799="sníž. přenesená",J799,0)</f>
        <v>0</v>
      </c>
      <c r="BI799" s="203">
        <f>IF(N799="nulová",J799,0)</f>
        <v>0</v>
      </c>
      <c r="BJ799" s="18" t="s">
        <v>87</v>
      </c>
      <c r="BK799" s="203">
        <f>ROUND(I799*H799,2)</f>
        <v>0</v>
      </c>
      <c r="BL799" s="18" t="s">
        <v>508</v>
      </c>
      <c r="BM799" s="202" t="s">
        <v>1031</v>
      </c>
    </row>
    <row r="800" spans="1:65" s="2" customFormat="1">
      <c r="A800" s="35"/>
      <c r="B800" s="36"/>
      <c r="C800" s="37"/>
      <c r="D800" s="204" t="s">
        <v>254</v>
      </c>
      <c r="E800" s="37"/>
      <c r="F800" s="205" t="s">
        <v>1032</v>
      </c>
      <c r="G800" s="37"/>
      <c r="H800" s="37"/>
      <c r="I800" s="206"/>
      <c r="J800" s="37"/>
      <c r="K800" s="37"/>
      <c r="L800" s="40"/>
      <c r="M800" s="207"/>
      <c r="N800" s="208"/>
      <c r="O800" s="72"/>
      <c r="P800" s="72"/>
      <c r="Q800" s="72"/>
      <c r="R800" s="72"/>
      <c r="S800" s="72"/>
      <c r="T800" s="73"/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T800" s="18" t="s">
        <v>254</v>
      </c>
      <c r="AU800" s="18" t="s">
        <v>89</v>
      </c>
    </row>
    <row r="801" spans="1:65" s="13" customFormat="1">
      <c r="B801" s="209"/>
      <c r="C801" s="210"/>
      <c r="D801" s="204" t="s">
        <v>255</v>
      </c>
      <c r="E801" s="211" t="s">
        <v>1</v>
      </c>
      <c r="F801" s="212" t="s">
        <v>1033</v>
      </c>
      <c r="G801" s="210"/>
      <c r="H801" s="211" t="s">
        <v>1</v>
      </c>
      <c r="I801" s="213"/>
      <c r="J801" s="210"/>
      <c r="K801" s="210"/>
      <c r="L801" s="214"/>
      <c r="M801" s="215"/>
      <c r="N801" s="216"/>
      <c r="O801" s="216"/>
      <c r="P801" s="216"/>
      <c r="Q801" s="216"/>
      <c r="R801" s="216"/>
      <c r="S801" s="216"/>
      <c r="T801" s="217"/>
      <c r="AT801" s="218" t="s">
        <v>255</v>
      </c>
      <c r="AU801" s="218" t="s">
        <v>89</v>
      </c>
      <c r="AV801" s="13" t="s">
        <v>87</v>
      </c>
      <c r="AW801" s="13" t="s">
        <v>35</v>
      </c>
      <c r="AX801" s="13" t="s">
        <v>79</v>
      </c>
      <c r="AY801" s="218" t="s">
        <v>245</v>
      </c>
    </row>
    <row r="802" spans="1:65" s="14" customFormat="1">
      <c r="B802" s="219"/>
      <c r="C802" s="220"/>
      <c r="D802" s="204" t="s">
        <v>255</v>
      </c>
      <c r="E802" s="221" t="s">
        <v>1</v>
      </c>
      <c r="F802" s="222" t="s">
        <v>902</v>
      </c>
      <c r="G802" s="220"/>
      <c r="H802" s="223">
        <v>0.8</v>
      </c>
      <c r="I802" s="224"/>
      <c r="J802" s="220"/>
      <c r="K802" s="220"/>
      <c r="L802" s="225"/>
      <c r="M802" s="226"/>
      <c r="N802" s="227"/>
      <c r="O802" s="227"/>
      <c r="P802" s="227"/>
      <c r="Q802" s="227"/>
      <c r="R802" s="227"/>
      <c r="S802" s="227"/>
      <c r="T802" s="228"/>
      <c r="AT802" s="229" t="s">
        <v>255</v>
      </c>
      <c r="AU802" s="229" t="s">
        <v>89</v>
      </c>
      <c r="AV802" s="14" t="s">
        <v>89</v>
      </c>
      <c r="AW802" s="14" t="s">
        <v>35</v>
      </c>
      <c r="AX802" s="14" t="s">
        <v>79</v>
      </c>
      <c r="AY802" s="229" t="s">
        <v>245</v>
      </c>
    </row>
    <row r="803" spans="1:65" s="13" customFormat="1">
      <c r="B803" s="209"/>
      <c r="C803" s="210"/>
      <c r="D803" s="204" t="s">
        <v>255</v>
      </c>
      <c r="E803" s="211" t="s">
        <v>1</v>
      </c>
      <c r="F803" s="212" t="s">
        <v>1034</v>
      </c>
      <c r="G803" s="210"/>
      <c r="H803" s="211" t="s">
        <v>1</v>
      </c>
      <c r="I803" s="213"/>
      <c r="J803" s="210"/>
      <c r="K803" s="210"/>
      <c r="L803" s="214"/>
      <c r="M803" s="215"/>
      <c r="N803" s="216"/>
      <c r="O803" s="216"/>
      <c r="P803" s="216"/>
      <c r="Q803" s="216"/>
      <c r="R803" s="216"/>
      <c r="S803" s="216"/>
      <c r="T803" s="217"/>
      <c r="AT803" s="218" t="s">
        <v>255</v>
      </c>
      <c r="AU803" s="218" t="s">
        <v>89</v>
      </c>
      <c r="AV803" s="13" t="s">
        <v>87</v>
      </c>
      <c r="AW803" s="13" t="s">
        <v>35</v>
      </c>
      <c r="AX803" s="13" t="s">
        <v>79</v>
      </c>
      <c r="AY803" s="218" t="s">
        <v>245</v>
      </c>
    </row>
    <row r="804" spans="1:65" s="14" customFormat="1">
      <c r="B804" s="219"/>
      <c r="C804" s="220"/>
      <c r="D804" s="204" t="s">
        <v>255</v>
      </c>
      <c r="E804" s="221" t="s">
        <v>1</v>
      </c>
      <c r="F804" s="222" t="s">
        <v>906</v>
      </c>
      <c r="G804" s="220"/>
      <c r="H804" s="223">
        <v>1.45</v>
      </c>
      <c r="I804" s="224"/>
      <c r="J804" s="220"/>
      <c r="K804" s="220"/>
      <c r="L804" s="225"/>
      <c r="M804" s="226"/>
      <c r="N804" s="227"/>
      <c r="O804" s="227"/>
      <c r="P804" s="227"/>
      <c r="Q804" s="227"/>
      <c r="R804" s="227"/>
      <c r="S804" s="227"/>
      <c r="T804" s="228"/>
      <c r="AT804" s="229" t="s">
        <v>255</v>
      </c>
      <c r="AU804" s="229" t="s">
        <v>89</v>
      </c>
      <c r="AV804" s="14" t="s">
        <v>89</v>
      </c>
      <c r="AW804" s="14" t="s">
        <v>35</v>
      </c>
      <c r="AX804" s="14" t="s">
        <v>79</v>
      </c>
      <c r="AY804" s="229" t="s">
        <v>245</v>
      </c>
    </row>
    <row r="805" spans="1:65" s="13" customFormat="1">
      <c r="B805" s="209"/>
      <c r="C805" s="210"/>
      <c r="D805" s="204" t="s">
        <v>255</v>
      </c>
      <c r="E805" s="211" t="s">
        <v>1</v>
      </c>
      <c r="F805" s="212" t="s">
        <v>1035</v>
      </c>
      <c r="G805" s="210"/>
      <c r="H805" s="211" t="s">
        <v>1</v>
      </c>
      <c r="I805" s="213"/>
      <c r="J805" s="210"/>
      <c r="K805" s="210"/>
      <c r="L805" s="214"/>
      <c r="M805" s="215"/>
      <c r="N805" s="216"/>
      <c r="O805" s="216"/>
      <c r="P805" s="216"/>
      <c r="Q805" s="216"/>
      <c r="R805" s="216"/>
      <c r="S805" s="216"/>
      <c r="T805" s="217"/>
      <c r="AT805" s="218" t="s">
        <v>255</v>
      </c>
      <c r="AU805" s="218" t="s">
        <v>89</v>
      </c>
      <c r="AV805" s="13" t="s">
        <v>87</v>
      </c>
      <c r="AW805" s="13" t="s">
        <v>35</v>
      </c>
      <c r="AX805" s="13" t="s">
        <v>79</v>
      </c>
      <c r="AY805" s="218" t="s">
        <v>245</v>
      </c>
    </row>
    <row r="806" spans="1:65" s="14" customFormat="1">
      <c r="B806" s="219"/>
      <c r="C806" s="220"/>
      <c r="D806" s="204" t="s">
        <v>255</v>
      </c>
      <c r="E806" s="221" t="s">
        <v>1</v>
      </c>
      <c r="F806" s="222" t="s">
        <v>1036</v>
      </c>
      <c r="G806" s="220"/>
      <c r="H806" s="223">
        <v>1.1000000000000001</v>
      </c>
      <c r="I806" s="224"/>
      <c r="J806" s="220"/>
      <c r="K806" s="220"/>
      <c r="L806" s="225"/>
      <c r="M806" s="226"/>
      <c r="N806" s="227"/>
      <c r="O806" s="227"/>
      <c r="P806" s="227"/>
      <c r="Q806" s="227"/>
      <c r="R806" s="227"/>
      <c r="S806" s="227"/>
      <c r="T806" s="228"/>
      <c r="AT806" s="229" t="s">
        <v>255</v>
      </c>
      <c r="AU806" s="229" t="s">
        <v>89</v>
      </c>
      <c r="AV806" s="14" t="s">
        <v>89</v>
      </c>
      <c r="AW806" s="14" t="s">
        <v>35</v>
      </c>
      <c r="AX806" s="14" t="s">
        <v>79</v>
      </c>
      <c r="AY806" s="229" t="s">
        <v>245</v>
      </c>
    </row>
    <row r="807" spans="1:65" s="13" customFormat="1">
      <c r="B807" s="209"/>
      <c r="C807" s="210"/>
      <c r="D807" s="204" t="s">
        <v>255</v>
      </c>
      <c r="E807" s="211" t="s">
        <v>1</v>
      </c>
      <c r="F807" s="212" t="s">
        <v>1037</v>
      </c>
      <c r="G807" s="210"/>
      <c r="H807" s="211" t="s">
        <v>1</v>
      </c>
      <c r="I807" s="213"/>
      <c r="J807" s="210"/>
      <c r="K807" s="210"/>
      <c r="L807" s="214"/>
      <c r="M807" s="215"/>
      <c r="N807" s="216"/>
      <c r="O807" s="216"/>
      <c r="P807" s="216"/>
      <c r="Q807" s="216"/>
      <c r="R807" s="216"/>
      <c r="S807" s="216"/>
      <c r="T807" s="217"/>
      <c r="AT807" s="218" t="s">
        <v>255</v>
      </c>
      <c r="AU807" s="218" t="s">
        <v>89</v>
      </c>
      <c r="AV807" s="13" t="s">
        <v>87</v>
      </c>
      <c r="AW807" s="13" t="s">
        <v>35</v>
      </c>
      <c r="AX807" s="13" t="s">
        <v>79</v>
      </c>
      <c r="AY807" s="218" t="s">
        <v>245</v>
      </c>
    </row>
    <row r="808" spans="1:65" s="14" customFormat="1">
      <c r="B808" s="219"/>
      <c r="C808" s="220"/>
      <c r="D808" s="204" t="s">
        <v>255</v>
      </c>
      <c r="E808" s="221" t="s">
        <v>1</v>
      </c>
      <c r="F808" s="222" t="s">
        <v>1038</v>
      </c>
      <c r="G808" s="220"/>
      <c r="H808" s="223">
        <v>2.7</v>
      </c>
      <c r="I808" s="224"/>
      <c r="J808" s="220"/>
      <c r="K808" s="220"/>
      <c r="L808" s="225"/>
      <c r="M808" s="226"/>
      <c r="N808" s="227"/>
      <c r="O808" s="227"/>
      <c r="P808" s="227"/>
      <c r="Q808" s="227"/>
      <c r="R808" s="227"/>
      <c r="S808" s="227"/>
      <c r="T808" s="228"/>
      <c r="AT808" s="229" t="s">
        <v>255</v>
      </c>
      <c r="AU808" s="229" t="s">
        <v>89</v>
      </c>
      <c r="AV808" s="14" t="s">
        <v>89</v>
      </c>
      <c r="AW808" s="14" t="s">
        <v>35</v>
      </c>
      <c r="AX808" s="14" t="s">
        <v>79</v>
      </c>
      <c r="AY808" s="229" t="s">
        <v>245</v>
      </c>
    </row>
    <row r="809" spans="1:65" s="15" customFormat="1">
      <c r="B809" s="241"/>
      <c r="C809" s="242"/>
      <c r="D809" s="204" t="s">
        <v>255</v>
      </c>
      <c r="E809" s="243" t="s">
        <v>1</v>
      </c>
      <c r="F809" s="244" t="s">
        <v>274</v>
      </c>
      <c r="G809" s="242"/>
      <c r="H809" s="245">
        <v>6.05</v>
      </c>
      <c r="I809" s="246"/>
      <c r="J809" s="242"/>
      <c r="K809" s="242"/>
      <c r="L809" s="247"/>
      <c r="M809" s="248"/>
      <c r="N809" s="249"/>
      <c r="O809" s="249"/>
      <c r="P809" s="249"/>
      <c r="Q809" s="249"/>
      <c r="R809" s="249"/>
      <c r="S809" s="249"/>
      <c r="T809" s="250"/>
      <c r="AT809" s="251" t="s">
        <v>255</v>
      </c>
      <c r="AU809" s="251" t="s">
        <v>89</v>
      </c>
      <c r="AV809" s="15" t="s">
        <v>252</v>
      </c>
      <c r="AW809" s="15" t="s">
        <v>35</v>
      </c>
      <c r="AX809" s="15" t="s">
        <v>87</v>
      </c>
      <c r="AY809" s="251" t="s">
        <v>245</v>
      </c>
    </row>
    <row r="810" spans="1:65" s="2" customFormat="1" ht="16.5" customHeight="1">
      <c r="A810" s="35"/>
      <c r="B810" s="36"/>
      <c r="C810" s="230" t="s">
        <v>1039</v>
      </c>
      <c r="D810" s="230" t="s">
        <v>258</v>
      </c>
      <c r="E810" s="231" t="s">
        <v>1040</v>
      </c>
      <c r="F810" s="232" t="s">
        <v>1041</v>
      </c>
      <c r="G810" s="233" t="s">
        <v>100</v>
      </c>
      <c r="H810" s="234">
        <v>6.5339999999999998</v>
      </c>
      <c r="I810" s="235"/>
      <c r="J810" s="236">
        <f>ROUND(I810*H810,2)</f>
        <v>0</v>
      </c>
      <c r="K810" s="237"/>
      <c r="L810" s="238"/>
      <c r="M810" s="239" t="s">
        <v>1</v>
      </c>
      <c r="N810" s="240" t="s">
        <v>44</v>
      </c>
      <c r="O810" s="72"/>
      <c r="P810" s="200">
        <f>O810*H810</f>
        <v>0</v>
      </c>
      <c r="Q810" s="200">
        <v>1.7000000000000001E-4</v>
      </c>
      <c r="R810" s="200">
        <f>Q810*H810</f>
        <v>1.11078E-3</v>
      </c>
      <c r="S810" s="200">
        <v>0</v>
      </c>
      <c r="T810" s="201">
        <f>S810*H810</f>
        <v>0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202" t="s">
        <v>473</v>
      </c>
      <c r="AT810" s="202" t="s">
        <v>258</v>
      </c>
      <c r="AU810" s="202" t="s">
        <v>89</v>
      </c>
      <c r="AY810" s="18" t="s">
        <v>245</v>
      </c>
      <c r="BE810" s="203">
        <f>IF(N810="základní",J810,0)</f>
        <v>0</v>
      </c>
      <c r="BF810" s="203">
        <f>IF(N810="snížená",J810,0)</f>
        <v>0</v>
      </c>
      <c r="BG810" s="203">
        <f>IF(N810="zákl. přenesená",J810,0)</f>
        <v>0</v>
      </c>
      <c r="BH810" s="203">
        <f>IF(N810="sníž. přenesená",J810,0)</f>
        <v>0</v>
      </c>
      <c r="BI810" s="203">
        <f>IF(N810="nulová",J810,0)</f>
        <v>0</v>
      </c>
      <c r="BJ810" s="18" t="s">
        <v>87</v>
      </c>
      <c r="BK810" s="203">
        <f>ROUND(I810*H810,2)</f>
        <v>0</v>
      </c>
      <c r="BL810" s="18" t="s">
        <v>508</v>
      </c>
      <c r="BM810" s="202" t="s">
        <v>1042</v>
      </c>
    </row>
    <row r="811" spans="1:65" s="2" customFormat="1">
      <c r="A811" s="35"/>
      <c r="B811" s="36"/>
      <c r="C811" s="37"/>
      <c r="D811" s="204" t="s">
        <v>254</v>
      </c>
      <c r="E811" s="37"/>
      <c r="F811" s="205" t="s">
        <v>1041</v>
      </c>
      <c r="G811" s="37"/>
      <c r="H811" s="37"/>
      <c r="I811" s="206"/>
      <c r="J811" s="37"/>
      <c r="K811" s="37"/>
      <c r="L811" s="40"/>
      <c r="M811" s="207"/>
      <c r="N811" s="208"/>
      <c r="O811" s="72"/>
      <c r="P811" s="72"/>
      <c r="Q811" s="72"/>
      <c r="R811" s="72"/>
      <c r="S811" s="72"/>
      <c r="T811" s="73"/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T811" s="18" t="s">
        <v>254</v>
      </c>
      <c r="AU811" s="18" t="s">
        <v>89</v>
      </c>
    </row>
    <row r="812" spans="1:65" s="14" customFormat="1">
      <c r="B812" s="219"/>
      <c r="C812" s="220"/>
      <c r="D812" s="204" t="s">
        <v>255</v>
      </c>
      <c r="E812" s="220"/>
      <c r="F812" s="222" t="s">
        <v>1043</v>
      </c>
      <c r="G812" s="220"/>
      <c r="H812" s="223">
        <v>6.5339999999999998</v>
      </c>
      <c r="I812" s="224"/>
      <c r="J812" s="220"/>
      <c r="K812" s="220"/>
      <c r="L812" s="225"/>
      <c r="M812" s="226"/>
      <c r="N812" s="227"/>
      <c r="O812" s="227"/>
      <c r="P812" s="227"/>
      <c r="Q812" s="227"/>
      <c r="R812" s="227"/>
      <c r="S812" s="227"/>
      <c r="T812" s="228"/>
      <c r="AT812" s="229" t="s">
        <v>255</v>
      </c>
      <c r="AU812" s="229" t="s">
        <v>89</v>
      </c>
      <c r="AV812" s="14" t="s">
        <v>89</v>
      </c>
      <c r="AW812" s="14" t="s">
        <v>4</v>
      </c>
      <c r="AX812" s="14" t="s">
        <v>87</v>
      </c>
      <c r="AY812" s="229" t="s">
        <v>245</v>
      </c>
    </row>
    <row r="813" spans="1:65" s="2" customFormat="1" ht="24.2" customHeight="1">
      <c r="A813" s="35"/>
      <c r="B813" s="36"/>
      <c r="C813" s="190" t="s">
        <v>144</v>
      </c>
      <c r="D813" s="190" t="s">
        <v>248</v>
      </c>
      <c r="E813" s="191" t="s">
        <v>1044</v>
      </c>
      <c r="F813" s="192" t="s">
        <v>1045</v>
      </c>
      <c r="G813" s="193" t="s">
        <v>601</v>
      </c>
      <c r="H813" s="252"/>
      <c r="I813" s="195"/>
      <c r="J813" s="196">
        <f>ROUND(I813*H813,2)</f>
        <v>0</v>
      </c>
      <c r="K813" s="197"/>
      <c r="L813" s="40"/>
      <c r="M813" s="198" t="s">
        <v>1</v>
      </c>
      <c r="N813" s="199" t="s">
        <v>44</v>
      </c>
      <c r="O813" s="72"/>
      <c r="P813" s="200">
        <f>O813*H813</f>
        <v>0</v>
      </c>
      <c r="Q813" s="200">
        <v>0</v>
      </c>
      <c r="R813" s="200">
        <f>Q813*H813</f>
        <v>0</v>
      </c>
      <c r="S813" s="200">
        <v>0</v>
      </c>
      <c r="T813" s="201">
        <f>S813*H813</f>
        <v>0</v>
      </c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R813" s="202" t="s">
        <v>508</v>
      </c>
      <c r="AT813" s="202" t="s">
        <v>248</v>
      </c>
      <c r="AU813" s="202" t="s">
        <v>89</v>
      </c>
      <c r="AY813" s="18" t="s">
        <v>245</v>
      </c>
      <c r="BE813" s="203">
        <f>IF(N813="základní",J813,0)</f>
        <v>0</v>
      </c>
      <c r="BF813" s="203">
        <f>IF(N813="snížená",J813,0)</f>
        <v>0</v>
      </c>
      <c r="BG813" s="203">
        <f>IF(N813="zákl. přenesená",J813,0)</f>
        <v>0</v>
      </c>
      <c r="BH813" s="203">
        <f>IF(N813="sníž. přenesená",J813,0)</f>
        <v>0</v>
      </c>
      <c r="BI813" s="203">
        <f>IF(N813="nulová",J813,0)</f>
        <v>0</v>
      </c>
      <c r="BJ813" s="18" t="s">
        <v>87</v>
      </c>
      <c r="BK813" s="203">
        <f>ROUND(I813*H813,2)</f>
        <v>0</v>
      </c>
      <c r="BL813" s="18" t="s">
        <v>508</v>
      </c>
      <c r="BM813" s="202" t="s">
        <v>1046</v>
      </c>
    </row>
    <row r="814" spans="1:65" s="2" customFormat="1" ht="29.25">
      <c r="A814" s="35"/>
      <c r="B814" s="36"/>
      <c r="C814" s="37"/>
      <c r="D814" s="204" t="s">
        <v>254</v>
      </c>
      <c r="E814" s="37"/>
      <c r="F814" s="205" t="s">
        <v>1047</v>
      </c>
      <c r="G814" s="37"/>
      <c r="H814" s="37"/>
      <c r="I814" s="206"/>
      <c r="J814" s="37"/>
      <c r="K814" s="37"/>
      <c r="L814" s="40"/>
      <c r="M814" s="207"/>
      <c r="N814" s="208"/>
      <c r="O814" s="72"/>
      <c r="P814" s="72"/>
      <c r="Q814" s="72"/>
      <c r="R814" s="72"/>
      <c r="S814" s="72"/>
      <c r="T814" s="73"/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T814" s="18" t="s">
        <v>254</v>
      </c>
      <c r="AU814" s="18" t="s">
        <v>89</v>
      </c>
    </row>
    <row r="815" spans="1:65" s="12" customFormat="1" ht="22.9" customHeight="1">
      <c r="B815" s="174"/>
      <c r="C815" s="175"/>
      <c r="D815" s="176" t="s">
        <v>78</v>
      </c>
      <c r="E815" s="188" t="s">
        <v>1048</v>
      </c>
      <c r="F815" s="188" t="s">
        <v>1049</v>
      </c>
      <c r="G815" s="175"/>
      <c r="H815" s="175"/>
      <c r="I815" s="178"/>
      <c r="J815" s="189">
        <f>BK815</f>
        <v>0</v>
      </c>
      <c r="K815" s="175"/>
      <c r="L815" s="180"/>
      <c r="M815" s="181"/>
      <c r="N815" s="182"/>
      <c r="O815" s="182"/>
      <c r="P815" s="183">
        <f>SUM(P816:P835)</f>
        <v>0</v>
      </c>
      <c r="Q815" s="182"/>
      <c r="R815" s="183">
        <f>SUM(R816:R835)</f>
        <v>5.4720000000000003E-3</v>
      </c>
      <c r="S815" s="182"/>
      <c r="T815" s="184">
        <f>SUM(T816:T835)</f>
        <v>0.15265200000000001</v>
      </c>
      <c r="AR815" s="185" t="s">
        <v>89</v>
      </c>
      <c r="AT815" s="186" t="s">
        <v>78</v>
      </c>
      <c r="AU815" s="186" t="s">
        <v>87</v>
      </c>
      <c r="AY815" s="185" t="s">
        <v>245</v>
      </c>
      <c r="BK815" s="187">
        <f>SUM(BK816:BK835)</f>
        <v>0</v>
      </c>
    </row>
    <row r="816" spans="1:65" s="2" customFormat="1" ht="24.2" customHeight="1">
      <c r="A816" s="35"/>
      <c r="B816" s="36"/>
      <c r="C816" s="190" t="s">
        <v>1050</v>
      </c>
      <c r="D816" s="190" t="s">
        <v>248</v>
      </c>
      <c r="E816" s="191" t="s">
        <v>1051</v>
      </c>
      <c r="F816" s="192" t="s">
        <v>1052</v>
      </c>
      <c r="G816" s="193" t="s">
        <v>95</v>
      </c>
      <c r="H816" s="194">
        <v>47.31</v>
      </c>
      <c r="I816" s="195"/>
      <c r="J816" s="196">
        <f>ROUND(I816*H816,2)</f>
        <v>0</v>
      </c>
      <c r="K816" s="197"/>
      <c r="L816" s="40"/>
      <c r="M816" s="198" t="s">
        <v>1</v>
      </c>
      <c r="N816" s="199" t="s">
        <v>44</v>
      </c>
      <c r="O816" s="72"/>
      <c r="P816" s="200">
        <f>O816*H816</f>
        <v>0</v>
      </c>
      <c r="Q816" s="200">
        <v>0</v>
      </c>
      <c r="R816" s="200">
        <f>Q816*H816</f>
        <v>0</v>
      </c>
      <c r="S816" s="200">
        <v>3.0000000000000001E-3</v>
      </c>
      <c r="T816" s="201">
        <f>S816*H816</f>
        <v>0.14193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202" t="s">
        <v>508</v>
      </c>
      <c r="AT816" s="202" t="s">
        <v>248</v>
      </c>
      <c r="AU816" s="202" t="s">
        <v>89</v>
      </c>
      <c r="AY816" s="18" t="s">
        <v>245</v>
      </c>
      <c r="BE816" s="203">
        <f>IF(N816="základní",J816,0)</f>
        <v>0</v>
      </c>
      <c r="BF816" s="203">
        <f>IF(N816="snížená",J816,0)</f>
        <v>0</v>
      </c>
      <c r="BG816" s="203">
        <f>IF(N816="zákl. přenesená",J816,0)</f>
        <v>0</v>
      </c>
      <c r="BH816" s="203">
        <f>IF(N816="sníž. přenesená",J816,0)</f>
        <v>0</v>
      </c>
      <c r="BI816" s="203">
        <f>IF(N816="nulová",J816,0)</f>
        <v>0</v>
      </c>
      <c r="BJ816" s="18" t="s">
        <v>87</v>
      </c>
      <c r="BK816" s="203">
        <f>ROUND(I816*H816,2)</f>
        <v>0</v>
      </c>
      <c r="BL816" s="18" t="s">
        <v>508</v>
      </c>
      <c r="BM816" s="202" t="s">
        <v>1053</v>
      </c>
    </row>
    <row r="817" spans="1:65" s="2" customFormat="1">
      <c r="A817" s="35"/>
      <c r="B817" s="36"/>
      <c r="C817" s="37"/>
      <c r="D817" s="204" t="s">
        <v>254</v>
      </c>
      <c r="E817" s="37"/>
      <c r="F817" s="205" t="s">
        <v>1054</v>
      </c>
      <c r="G817" s="37"/>
      <c r="H817" s="37"/>
      <c r="I817" s="206"/>
      <c r="J817" s="37"/>
      <c r="K817" s="37"/>
      <c r="L817" s="40"/>
      <c r="M817" s="207"/>
      <c r="N817" s="208"/>
      <c r="O817" s="72"/>
      <c r="P817" s="72"/>
      <c r="Q817" s="72"/>
      <c r="R817" s="72"/>
      <c r="S817" s="72"/>
      <c r="T817" s="73"/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T817" s="18" t="s">
        <v>254</v>
      </c>
      <c r="AU817" s="18" t="s">
        <v>89</v>
      </c>
    </row>
    <row r="818" spans="1:65" s="13" customFormat="1">
      <c r="B818" s="209"/>
      <c r="C818" s="210"/>
      <c r="D818" s="204" t="s">
        <v>255</v>
      </c>
      <c r="E818" s="211" t="s">
        <v>1</v>
      </c>
      <c r="F818" s="212" t="s">
        <v>1055</v>
      </c>
      <c r="G818" s="210"/>
      <c r="H818" s="211" t="s">
        <v>1</v>
      </c>
      <c r="I818" s="213"/>
      <c r="J818" s="210"/>
      <c r="K818" s="210"/>
      <c r="L818" s="214"/>
      <c r="M818" s="215"/>
      <c r="N818" s="216"/>
      <c r="O818" s="216"/>
      <c r="P818" s="216"/>
      <c r="Q818" s="216"/>
      <c r="R818" s="216"/>
      <c r="S818" s="216"/>
      <c r="T818" s="217"/>
      <c r="AT818" s="218" t="s">
        <v>255</v>
      </c>
      <c r="AU818" s="218" t="s">
        <v>89</v>
      </c>
      <c r="AV818" s="13" t="s">
        <v>87</v>
      </c>
      <c r="AW818" s="13" t="s">
        <v>35</v>
      </c>
      <c r="AX818" s="13" t="s">
        <v>79</v>
      </c>
      <c r="AY818" s="218" t="s">
        <v>245</v>
      </c>
    </row>
    <row r="819" spans="1:65" s="14" customFormat="1">
      <c r="B819" s="219"/>
      <c r="C819" s="220"/>
      <c r="D819" s="204" t="s">
        <v>255</v>
      </c>
      <c r="E819" s="221" t="s">
        <v>1</v>
      </c>
      <c r="F819" s="222" t="s">
        <v>106</v>
      </c>
      <c r="G819" s="220"/>
      <c r="H819" s="223">
        <v>47.31</v>
      </c>
      <c r="I819" s="224"/>
      <c r="J819" s="220"/>
      <c r="K819" s="220"/>
      <c r="L819" s="225"/>
      <c r="M819" s="226"/>
      <c r="N819" s="227"/>
      <c r="O819" s="227"/>
      <c r="P819" s="227"/>
      <c r="Q819" s="227"/>
      <c r="R819" s="227"/>
      <c r="S819" s="227"/>
      <c r="T819" s="228"/>
      <c r="AT819" s="229" t="s">
        <v>255</v>
      </c>
      <c r="AU819" s="229" t="s">
        <v>89</v>
      </c>
      <c r="AV819" s="14" t="s">
        <v>89</v>
      </c>
      <c r="AW819" s="14" t="s">
        <v>35</v>
      </c>
      <c r="AX819" s="14" t="s">
        <v>87</v>
      </c>
      <c r="AY819" s="229" t="s">
        <v>245</v>
      </c>
    </row>
    <row r="820" spans="1:65" s="2" customFormat="1" ht="16.5" customHeight="1">
      <c r="A820" s="35"/>
      <c r="B820" s="36"/>
      <c r="C820" s="190" t="s">
        <v>1056</v>
      </c>
      <c r="D820" s="190" t="s">
        <v>248</v>
      </c>
      <c r="E820" s="191" t="s">
        <v>1057</v>
      </c>
      <c r="F820" s="192" t="s">
        <v>1058</v>
      </c>
      <c r="G820" s="193" t="s">
        <v>95</v>
      </c>
      <c r="H820" s="194">
        <v>1.44</v>
      </c>
      <c r="I820" s="195"/>
      <c r="J820" s="196">
        <f>ROUND(I820*H820,2)</f>
        <v>0</v>
      </c>
      <c r="K820" s="197"/>
      <c r="L820" s="40"/>
      <c r="M820" s="198" t="s">
        <v>1</v>
      </c>
      <c r="N820" s="199" t="s">
        <v>44</v>
      </c>
      <c r="O820" s="72"/>
      <c r="P820" s="200">
        <f>O820*H820</f>
        <v>0</v>
      </c>
      <c r="Q820" s="200">
        <v>5.0000000000000001E-4</v>
      </c>
      <c r="R820" s="200">
        <f>Q820*H820</f>
        <v>7.1999999999999994E-4</v>
      </c>
      <c r="S820" s="200">
        <v>0</v>
      </c>
      <c r="T820" s="201">
        <f>S820*H820</f>
        <v>0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202" t="s">
        <v>508</v>
      </c>
      <c r="AT820" s="202" t="s">
        <v>248</v>
      </c>
      <c r="AU820" s="202" t="s">
        <v>89</v>
      </c>
      <c r="AY820" s="18" t="s">
        <v>245</v>
      </c>
      <c r="BE820" s="203">
        <f>IF(N820="základní",J820,0)</f>
        <v>0</v>
      </c>
      <c r="BF820" s="203">
        <f>IF(N820="snížená",J820,0)</f>
        <v>0</v>
      </c>
      <c r="BG820" s="203">
        <f>IF(N820="zákl. přenesená",J820,0)</f>
        <v>0</v>
      </c>
      <c r="BH820" s="203">
        <f>IF(N820="sníž. přenesená",J820,0)</f>
        <v>0</v>
      </c>
      <c r="BI820" s="203">
        <f>IF(N820="nulová",J820,0)</f>
        <v>0</v>
      </c>
      <c r="BJ820" s="18" t="s">
        <v>87</v>
      </c>
      <c r="BK820" s="203">
        <f>ROUND(I820*H820,2)</f>
        <v>0</v>
      </c>
      <c r="BL820" s="18" t="s">
        <v>508</v>
      </c>
      <c r="BM820" s="202" t="s">
        <v>1059</v>
      </c>
    </row>
    <row r="821" spans="1:65" s="2" customFormat="1">
      <c r="A821" s="35"/>
      <c r="B821" s="36"/>
      <c r="C821" s="37"/>
      <c r="D821" s="204" t="s">
        <v>254</v>
      </c>
      <c r="E821" s="37"/>
      <c r="F821" s="205" t="s">
        <v>1060</v>
      </c>
      <c r="G821" s="37"/>
      <c r="H821" s="37"/>
      <c r="I821" s="206"/>
      <c r="J821" s="37"/>
      <c r="K821" s="37"/>
      <c r="L821" s="40"/>
      <c r="M821" s="207"/>
      <c r="N821" s="208"/>
      <c r="O821" s="72"/>
      <c r="P821" s="72"/>
      <c r="Q821" s="72"/>
      <c r="R821" s="72"/>
      <c r="S821" s="72"/>
      <c r="T821" s="73"/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T821" s="18" t="s">
        <v>254</v>
      </c>
      <c r="AU821" s="18" t="s">
        <v>89</v>
      </c>
    </row>
    <row r="822" spans="1:65" s="13" customFormat="1">
      <c r="B822" s="209"/>
      <c r="C822" s="210"/>
      <c r="D822" s="204" t="s">
        <v>255</v>
      </c>
      <c r="E822" s="211" t="s">
        <v>1</v>
      </c>
      <c r="F822" s="212" t="s">
        <v>1061</v>
      </c>
      <c r="G822" s="210"/>
      <c r="H822" s="211" t="s">
        <v>1</v>
      </c>
      <c r="I822" s="213"/>
      <c r="J822" s="210"/>
      <c r="K822" s="210"/>
      <c r="L822" s="214"/>
      <c r="M822" s="215"/>
      <c r="N822" s="216"/>
      <c r="O822" s="216"/>
      <c r="P822" s="216"/>
      <c r="Q822" s="216"/>
      <c r="R822" s="216"/>
      <c r="S822" s="216"/>
      <c r="T822" s="217"/>
      <c r="AT822" s="218" t="s">
        <v>255</v>
      </c>
      <c r="AU822" s="218" t="s">
        <v>89</v>
      </c>
      <c r="AV822" s="13" t="s">
        <v>87</v>
      </c>
      <c r="AW822" s="13" t="s">
        <v>35</v>
      </c>
      <c r="AX822" s="13" t="s">
        <v>79</v>
      </c>
      <c r="AY822" s="218" t="s">
        <v>245</v>
      </c>
    </row>
    <row r="823" spans="1:65" s="14" customFormat="1">
      <c r="B823" s="219"/>
      <c r="C823" s="220"/>
      <c r="D823" s="204" t="s">
        <v>255</v>
      </c>
      <c r="E823" s="221" t="s">
        <v>1</v>
      </c>
      <c r="F823" s="222" t="s">
        <v>877</v>
      </c>
      <c r="G823" s="220"/>
      <c r="H823" s="223">
        <v>1.44</v>
      </c>
      <c r="I823" s="224"/>
      <c r="J823" s="220"/>
      <c r="K823" s="220"/>
      <c r="L823" s="225"/>
      <c r="M823" s="226"/>
      <c r="N823" s="227"/>
      <c r="O823" s="227"/>
      <c r="P823" s="227"/>
      <c r="Q823" s="227"/>
      <c r="R823" s="227"/>
      <c r="S823" s="227"/>
      <c r="T823" s="228"/>
      <c r="AT823" s="229" t="s">
        <v>255</v>
      </c>
      <c r="AU823" s="229" t="s">
        <v>89</v>
      </c>
      <c r="AV823" s="14" t="s">
        <v>89</v>
      </c>
      <c r="AW823" s="14" t="s">
        <v>35</v>
      </c>
      <c r="AX823" s="14" t="s">
        <v>87</v>
      </c>
      <c r="AY823" s="229" t="s">
        <v>245</v>
      </c>
    </row>
    <row r="824" spans="1:65" s="2" customFormat="1" ht="24.2" customHeight="1">
      <c r="A824" s="35"/>
      <c r="B824" s="36"/>
      <c r="C824" s="230" t="s">
        <v>1062</v>
      </c>
      <c r="D824" s="230" t="s">
        <v>258</v>
      </c>
      <c r="E824" s="231" t="s">
        <v>1063</v>
      </c>
      <c r="F824" s="232" t="s">
        <v>1064</v>
      </c>
      <c r="G824" s="233" t="s">
        <v>95</v>
      </c>
      <c r="H824" s="234">
        <v>1.5840000000000001</v>
      </c>
      <c r="I824" s="235"/>
      <c r="J824" s="236">
        <f>ROUND(I824*H824,2)</f>
        <v>0</v>
      </c>
      <c r="K824" s="237"/>
      <c r="L824" s="238"/>
      <c r="M824" s="239" t="s">
        <v>1</v>
      </c>
      <c r="N824" s="240" t="s">
        <v>44</v>
      </c>
      <c r="O824" s="72"/>
      <c r="P824" s="200">
        <f>O824*H824</f>
        <v>0</v>
      </c>
      <c r="Q824" s="200">
        <v>3.0000000000000001E-3</v>
      </c>
      <c r="R824" s="200">
        <f>Q824*H824</f>
        <v>4.7520000000000001E-3</v>
      </c>
      <c r="S824" s="200">
        <v>0</v>
      </c>
      <c r="T824" s="201">
        <f>S824*H824</f>
        <v>0</v>
      </c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R824" s="202" t="s">
        <v>473</v>
      </c>
      <c r="AT824" s="202" t="s">
        <v>258</v>
      </c>
      <c r="AU824" s="202" t="s">
        <v>89</v>
      </c>
      <c r="AY824" s="18" t="s">
        <v>245</v>
      </c>
      <c r="BE824" s="203">
        <f>IF(N824="základní",J824,0)</f>
        <v>0</v>
      </c>
      <c r="BF824" s="203">
        <f>IF(N824="snížená",J824,0)</f>
        <v>0</v>
      </c>
      <c r="BG824" s="203">
        <f>IF(N824="zákl. přenesená",J824,0)</f>
        <v>0</v>
      </c>
      <c r="BH824" s="203">
        <f>IF(N824="sníž. přenesená",J824,0)</f>
        <v>0</v>
      </c>
      <c r="BI824" s="203">
        <f>IF(N824="nulová",J824,0)</f>
        <v>0</v>
      </c>
      <c r="BJ824" s="18" t="s">
        <v>87</v>
      </c>
      <c r="BK824" s="203">
        <f>ROUND(I824*H824,2)</f>
        <v>0</v>
      </c>
      <c r="BL824" s="18" t="s">
        <v>508</v>
      </c>
      <c r="BM824" s="202" t="s">
        <v>1065</v>
      </c>
    </row>
    <row r="825" spans="1:65" s="2" customFormat="1">
      <c r="A825" s="35"/>
      <c r="B825" s="36"/>
      <c r="C825" s="37"/>
      <c r="D825" s="204" t="s">
        <v>254</v>
      </c>
      <c r="E825" s="37"/>
      <c r="F825" s="205" t="s">
        <v>1064</v>
      </c>
      <c r="G825" s="37"/>
      <c r="H825" s="37"/>
      <c r="I825" s="206"/>
      <c r="J825" s="37"/>
      <c r="K825" s="37"/>
      <c r="L825" s="40"/>
      <c r="M825" s="207"/>
      <c r="N825" s="208"/>
      <c r="O825" s="72"/>
      <c r="P825" s="72"/>
      <c r="Q825" s="72"/>
      <c r="R825" s="72"/>
      <c r="S825" s="72"/>
      <c r="T825" s="73"/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T825" s="18" t="s">
        <v>254</v>
      </c>
      <c r="AU825" s="18" t="s">
        <v>89</v>
      </c>
    </row>
    <row r="826" spans="1:65" s="14" customFormat="1">
      <c r="B826" s="219"/>
      <c r="C826" s="220"/>
      <c r="D826" s="204" t="s">
        <v>255</v>
      </c>
      <c r="E826" s="220"/>
      <c r="F826" s="222" t="s">
        <v>882</v>
      </c>
      <c r="G826" s="220"/>
      <c r="H826" s="223">
        <v>1.5840000000000001</v>
      </c>
      <c r="I826" s="224"/>
      <c r="J826" s="220"/>
      <c r="K826" s="220"/>
      <c r="L826" s="225"/>
      <c r="M826" s="226"/>
      <c r="N826" s="227"/>
      <c r="O826" s="227"/>
      <c r="P826" s="227"/>
      <c r="Q826" s="227"/>
      <c r="R826" s="227"/>
      <c r="S826" s="227"/>
      <c r="T826" s="228"/>
      <c r="AT826" s="229" t="s">
        <v>255</v>
      </c>
      <c r="AU826" s="229" t="s">
        <v>89</v>
      </c>
      <c r="AV826" s="14" t="s">
        <v>89</v>
      </c>
      <c r="AW826" s="14" t="s">
        <v>4</v>
      </c>
      <c r="AX826" s="14" t="s">
        <v>87</v>
      </c>
      <c r="AY826" s="229" t="s">
        <v>245</v>
      </c>
    </row>
    <row r="827" spans="1:65" s="2" customFormat="1" ht="21.75" customHeight="1">
      <c r="A827" s="35"/>
      <c r="B827" s="36"/>
      <c r="C827" s="190" t="s">
        <v>1066</v>
      </c>
      <c r="D827" s="190" t="s">
        <v>248</v>
      </c>
      <c r="E827" s="191" t="s">
        <v>1067</v>
      </c>
      <c r="F827" s="192" t="s">
        <v>1068</v>
      </c>
      <c r="G827" s="193" t="s">
        <v>100</v>
      </c>
      <c r="H827" s="194">
        <v>35.74</v>
      </c>
      <c r="I827" s="195"/>
      <c r="J827" s="196">
        <f>ROUND(I827*H827,2)</f>
        <v>0</v>
      </c>
      <c r="K827" s="197"/>
      <c r="L827" s="40"/>
      <c r="M827" s="198" t="s">
        <v>1</v>
      </c>
      <c r="N827" s="199" t="s">
        <v>44</v>
      </c>
      <c r="O827" s="72"/>
      <c r="P827" s="200">
        <f>O827*H827</f>
        <v>0</v>
      </c>
      <c r="Q827" s="200">
        <v>0</v>
      </c>
      <c r="R827" s="200">
        <f>Q827*H827</f>
        <v>0</v>
      </c>
      <c r="S827" s="200">
        <v>2.9999999999999997E-4</v>
      </c>
      <c r="T827" s="201">
        <f>S827*H827</f>
        <v>1.0721999999999999E-2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02" t="s">
        <v>508</v>
      </c>
      <c r="AT827" s="202" t="s">
        <v>248</v>
      </c>
      <c r="AU827" s="202" t="s">
        <v>89</v>
      </c>
      <c r="AY827" s="18" t="s">
        <v>245</v>
      </c>
      <c r="BE827" s="203">
        <f>IF(N827="základní",J827,0)</f>
        <v>0</v>
      </c>
      <c r="BF827" s="203">
        <f>IF(N827="snížená",J827,0)</f>
        <v>0</v>
      </c>
      <c r="BG827" s="203">
        <f>IF(N827="zákl. přenesená",J827,0)</f>
        <v>0</v>
      </c>
      <c r="BH827" s="203">
        <f>IF(N827="sníž. přenesená",J827,0)</f>
        <v>0</v>
      </c>
      <c r="BI827" s="203">
        <f>IF(N827="nulová",J827,0)</f>
        <v>0</v>
      </c>
      <c r="BJ827" s="18" t="s">
        <v>87</v>
      </c>
      <c r="BK827" s="203">
        <f>ROUND(I827*H827,2)</f>
        <v>0</v>
      </c>
      <c r="BL827" s="18" t="s">
        <v>508</v>
      </c>
      <c r="BM827" s="202" t="s">
        <v>1069</v>
      </c>
    </row>
    <row r="828" spans="1:65" s="2" customFormat="1">
      <c r="A828" s="35"/>
      <c r="B828" s="36"/>
      <c r="C828" s="37"/>
      <c r="D828" s="204" t="s">
        <v>254</v>
      </c>
      <c r="E828" s="37"/>
      <c r="F828" s="205" t="s">
        <v>1070</v>
      </c>
      <c r="G828" s="37"/>
      <c r="H828" s="37"/>
      <c r="I828" s="206"/>
      <c r="J828" s="37"/>
      <c r="K828" s="37"/>
      <c r="L828" s="40"/>
      <c r="M828" s="207"/>
      <c r="N828" s="208"/>
      <c r="O828" s="72"/>
      <c r="P828" s="72"/>
      <c r="Q828" s="72"/>
      <c r="R828" s="72"/>
      <c r="S828" s="72"/>
      <c r="T828" s="73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18" t="s">
        <v>254</v>
      </c>
      <c r="AU828" s="18" t="s">
        <v>89</v>
      </c>
    </row>
    <row r="829" spans="1:65" s="13" customFormat="1">
      <c r="B829" s="209"/>
      <c r="C829" s="210"/>
      <c r="D829" s="204" t="s">
        <v>255</v>
      </c>
      <c r="E829" s="211" t="s">
        <v>1</v>
      </c>
      <c r="F829" s="212" t="s">
        <v>1071</v>
      </c>
      <c r="G829" s="210"/>
      <c r="H829" s="211" t="s">
        <v>1</v>
      </c>
      <c r="I829" s="213"/>
      <c r="J829" s="210"/>
      <c r="K829" s="210"/>
      <c r="L829" s="214"/>
      <c r="M829" s="215"/>
      <c r="N829" s="216"/>
      <c r="O829" s="216"/>
      <c r="P829" s="216"/>
      <c r="Q829" s="216"/>
      <c r="R829" s="216"/>
      <c r="S829" s="216"/>
      <c r="T829" s="217"/>
      <c r="AT829" s="218" t="s">
        <v>255</v>
      </c>
      <c r="AU829" s="218" t="s">
        <v>89</v>
      </c>
      <c r="AV829" s="13" t="s">
        <v>87</v>
      </c>
      <c r="AW829" s="13" t="s">
        <v>35</v>
      </c>
      <c r="AX829" s="13" t="s">
        <v>79</v>
      </c>
      <c r="AY829" s="218" t="s">
        <v>245</v>
      </c>
    </row>
    <row r="830" spans="1:65" s="14" customFormat="1">
      <c r="B830" s="219"/>
      <c r="C830" s="220"/>
      <c r="D830" s="204" t="s">
        <v>255</v>
      </c>
      <c r="E830" s="221" t="s">
        <v>1</v>
      </c>
      <c r="F830" s="222" t="s">
        <v>109</v>
      </c>
      <c r="G830" s="220"/>
      <c r="H830" s="223">
        <v>29.4</v>
      </c>
      <c r="I830" s="224"/>
      <c r="J830" s="220"/>
      <c r="K830" s="220"/>
      <c r="L830" s="225"/>
      <c r="M830" s="226"/>
      <c r="N830" s="227"/>
      <c r="O830" s="227"/>
      <c r="P830" s="227"/>
      <c r="Q830" s="227"/>
      <c r="R830" s="227"/>
      <c r="S830" s="227"/>
      <c r="T830" s="228"/>
      <c r="AT830" s="229" t="s">
        <v>255</v>
      </c>
      <c r="AU830" s="229" t="s">
        <v>89</v>
      </c>
      <c r="AV830" s="14" t="s">
        <v>89</v>
      </c>
      <c r="AW830" s="14" t="s">
        <v>35</v>
      </c>
      <c r="AX830" s="14" t="s">
        <v>79</v>
      </c>
      <c r="AY830" s="229" t="s">
        <v>245</v>
      </c>
    </row>
    <row r="831" spans="1:65" s="13" customFormat="1">
      <c r="B831" s="209"/>
      <c r="C831" s="210"/>
      <c r="D831" s="204" t="s">
        <v>255</v>
      </c>
      <c r="E831" s="211" t="s">
        <v>1</v>
      </c>
      <c r="F831" s="212" t="s">
        <v>1072</v>
      </c>
      <c r="G831" s="210"/>
      <c r="H831" s="211" t="s">
        <v>1</v>
      </c>
      <c r="I831" s="213"/>
      <c r="J831" s="210"/>
      <c r="K831" s="210"/>
      <c r="L831" s="214"/>
      <c r="M831" s="215"/>
      <c r="N831" s="216"/>
      <c r="O831" s="216"/>
      <c r="P831" s="216"/>
      <c r="Q831" s="216"/>
      <c r="R831" s="216"/>
      <c r="S831" s="216"/>
      <c r="T831" s="217"/>
      <c r="AT831" s="218" t="s">
        <v>255</v>
      </c>
      <c r="AU831" s="218" t="s">
        <v>89</v>
      </c>
      <c r="AV831" s="13" t="s">
        <v>87</v>
      </c>
      <c r="AW831" s="13" t="s">
        <v>35</v>
      </c>
      <c r="AX831" s="13" t="s">
        <v>79</v>
      </c>
      <c r="AY831" s="218" t="s">
        <v>245</v>
      </c>
    </row>
    <row r="832" spans="1:65" s="14" customFormat="1">
      <c r="B832" s="219"/>
      <c r="C832" s="220"/>
      <c r="D832" s="204" t="s">
        <v>255</v>
      </c>
      <c r="E832" s="221" t="s">
        <v>1</v>
      </c>
      <c r="F832" s="222" t="s">
        <v>1073</v>
      </c>
      <c r="G832" s="220"/>
      <c r="H832" s="223">
        <v>6.34</v>
      </c>
      <c r="I832" s="224"/>
      <c r="J832" s="220"/>
      <c r="K832" s="220"/>
      <c r="L832" s="225"/>
      <c r="M832" s="226"/>
      <c r="N832" s="227"/>
      <c r="O832" s="227"/>
      <c r="P832" s="227"/>
      <c r="Q832" s="227"/>
      <c r="R832" s="227"/>
      <c r="S832" s="227"/>
      <c r="T832" s="228"/>
      <c r="AT832" s="229" t="s">
        <v>255</v>
      </c>
      <c r="AU832" s="229" t="s">
        <v>89</v>
      </c>
      <c r="AV832" s="14" t="s">
        <v>89</v>
      </c>
      <c r="AW832" s="14" t="s">
        <v>35</v>
      </c>
      <c r="AX832" s="14" t="s">
        <v>79</v>
      </c>
      <c r="AY832" s="229" t="s">
        <v>245</v>
      </c>
    </row>
    <row r="833" spans="1:65" s="15" customFormat="1">
      <c r="B833" s="241"/>
      <c r="C833" s="242"/>
      <c r="D833" s="204" t="s">
        <v>255</v>
      </c>
      <c r="E833" s="243" t="s">
        <v>1</v>
      </c>
      <c r="F833" s="244" t="s">
        <v>274</v>
      </c>
      <c r="G833" s="242"/>
      <c r="H833" s="245">
        <v>35.74</v>
      </c>
      <c r="I833" s="246"/>
      <c r="J833" s="242"/>
      <c r="K833" s="242"/>
      <c r="L833" s="247"/>
      <c r="M833" s="248"/>
      <c r="N833" s="249"/>
      <c r="O833" s="249"/>
      <c r="P833" s="249"/>
      <c r="Q833" s="249"/>
      <c r="R833" s="249"/>
      <c r="S833" s="249"/>
      <c r="T833" s="250"/>
      <c r="AT833" s="251" t="s">
        <v>255</v>
      </c>
      <c r="AU833" s="251" t="s">
        <v>89</v>
      </c>
      <c r="AV833" s="15" t="s">
        <v>252</v>
      </c>
      <c r="AW833" s="15" t="s">
        <v>35</v>
      </c>
      <c r="AX833" s="15" t="s">
        <v>87</v>
      </c>
      <c r="AY833" s="251" t="s">
        <v>245</v>
      </c>
    </row>
    <row r="834" spans="1:65" s="2" customFormat="1" ht="24.2" customHeight="1">
      <c r="A834" s="35"/>
      <c r="B834" s="36"/>
      <c r="C834" s="190" t="s">
        <v>1074</v>
      </c>
      <c r="D834" s="190" t="s">
        <v>248</v>
      </c>
      <c r="E834" s="191" t="s">
        <v>1075</v>
      </c>
      <c r="F834" s="192" t="s">
        <v>1076</v>
      </c>
      <c r="G834" s="193" t="s">
        <v>601</v>
      </c>
      <c r="H834" s="252"/>
      <c r="I834" s="195"/>
      <c r="J834" s="196">
        <f>ROUND(I834*H834,2)</f>
        <v>0</v>
      </c>
      <c r="K834" s="197"/>
      <c r="L834" s="40"/>
      <c r="M834" s="198" t="s">
        <v>1</v>
      </c>
      <c r="N834" s="199" t="s">
        <v>44</v>
      </c>
      <c r="O834" s="72"/>
      <c r="P834" s="200">
        <f>O834*H834</f>
        <v>0</v>
      </c>
      <c r="Q834" s="200">
        <v>0</v>
      </c>
      <c r="R834" s="200">
        <f>Q834*H834</f>
        <v>0</v>
      </c>
      <c r="S834" s="200">
        <v>0</v>
      </c>
      <c r="T834" s="201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202" t="s">
        <v>508</v>
      </c>
      <c r="AT834" s="202" t="s">
        <v>248</v>
      </c>
      <c r="AU834" s="202" t="s">
        <v>89</v>
      </c>
      <c r="AY834" s="18" t="s">
        <v>245</v>
      </c>
      <c r="BE834" s="203">
        <f>IF(N834="základní",J834,0)</f>
        <v>0</v>
      </c>
      <c r="BF834" s="203">
        <f>IF(N834="snížená",J834,0)</f>
        <v>0</v>
      </c>
      <c r="BG834" s="203">
        <f>IF(N834="zákl. přenesená",J834,0)</f>
        <v>0</v>
      </c>
      <c r="BH834" s="203">
        <f>IF(N834="sníž. přenesená",J834,0)</f>
        <v>0</v>
      </c>
      <c r="BI834" s="203">
        <f>IF(N834="nulová",J834,0)</f>
        <v>0</v>
      </c>
      <c r="BJ834" s="18" t="s">
        <v>87</v>
      </c>
      <c r="BK834" s="203">
        <f>ROUND(I834*H834,2)</f>
        <v>0</v>
      </c>
      <c r="BL834" s="18" t="s">
        <v>508</v>
      </c>
      <c r="BM834" s="202" t="s">
        <v>1077</v>
      </c>
    </row>
    <row r="835" spans="1:65" s="2" customFormat="1" ht="29.25">
      <c r="A835" s="35"/>
      <c r="B835" s="36"/>
      <c r="C835" s="37"/>
      <c r="D835" s="204" t="s">
        <v>254</v>
      </c>
      <c r="E835" s="37"/>
      <c r="F835" s="205" t="s">
        <v>1078</v>
      </c>
      <c r="G835" s="37"/>
      <c r="H835" s="37"/>
      <c r="I835" s="206"/>
      <c r="J835" s="37"/>
      <c r="K835" s="37"/>
      <c r="L835" s="40"/>
      <c r="M835" s="207"/>
      <c r="N835" s="208"/>
      <c r="O835" s="72"/>
      <c r="P835" s="72"/>
      <c r="Q835" s="72"/>
      <c r="R835" s="72"/>
      <c r="S835" s="72"/>
      <c r="T835" s="73"/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T835" s="18" t="s">
        <v>254</v>
      </c>
      <c r="AU835" s="18" t="s">
        <v>89</v>
      </c>
    </row>
    <row r="836" spans="1:65" s="12" customFormat="1" ht="22.9" customHeight="1">
      <c r="B836" s="174"/>
      <c r="C836" s="175"/>
      <c r="D836" s="176" t="s">
        <v>78</v>
      </c>
      <c r="E836" s="188" t="s">
        <v>1079</v>
      </c>
      <c r="F836" s="188" t="s">
        <v>1080</v>
      </c>
      <c r="G836" s="175"/>
      <c r="H836" s="175"/>
      <c r="I836" s="178"/>
      <c r="J836" s="189">
        <f>BK836</f>
        <v>0</v>
      </c>
      <c r="K836" s="175"/>
      <c r="L836" s="180"/>
      <c r="M836" s="181"/>
      <c r="N836" s="182"/>
      <c r="O836" s="182"/>
      <c r="P836" s="183">
        <f>SUM(P837:P844)</f>
        <v>0</v>
      </c>
      <c r="Q836" s="182"/>
      <c r="R836" s="183">
        <f>SUM(R837:R844)</f>
        <v>5.7959999999999999E-4</v>
      </c>
      <c r="S836" s="182"/>
      <c r="T836" s="184">
        <f>SUM(T837:T844)</f>
        <v>0</v>
      </c>
      <c r="AR836" s="185" t="s">
        <v>89</v>
      </c>
      <c r="AT836" s="186" t="s">
        <v>78</v>
      </c>
      <c r="AU836" s="186" t="s">
        <v>87</v>
      </c>
      <c r="AY836" s="185" t="s">
        <v>245</v>
      </c>
      <c r="BK836" s="187">
        <f>SUM(BK837:BK844)</f>
        <v>0</v>
      </c>
    </row>
    <row r="837" spans="1:65" s="2" customFormat="1" ht="24.2" customHeight="1">
      <c r="A837" s="35"/>
      <c r="B837" s="36"/>
      <c r="C837" s="190" t="s">
        <v>1081</v>
      </c>
      <c r="D837" s="190" t="s">
        <v>248</v>
      </c>
      <c r="E837" s="191" t="s">
        <v>1082</v>
      </c>
      <c r="F837" s="192" t="s">
        <v>1083</v>
      </c>
      <c r="G837" s="193" t="s">
        <v>95</v>
      </c>
      <c r="H837" s="194">
        <v>2.52</v>
      </c>
      <c r="I837" s="195"/>
      <c r="J837" s="196">
        <f>ROUND(I837*H837,2)</f>
        <v>0</v>
      </c>
      <c r="K837" s="197"/>
      <c r="L837" s="40"/>
      <c r="M837" s="198" t="s">
        <v>1</v>
      </c>
      <c r="N837" s="199" t="s">
        <v>44</v>
      </c>
      <c r="O837" s="72"/>
      <c r="P837" s="200">
        <f>O837*H837</f>
        <v>0</v>
      </c>
      <c r="Q837" s="200">
        <v>1.3999999999999999E-4</v>
      </c>
      <c r="R837" s="200">
        <f>Q837*H837</f>
        <v>3.5279999999999996E-4</v>
      </c>
      <c r="S837" s="200">
        <v>0</v>
      </c>
      <c r="T837" s="201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202" t="s">
        <v>508</v>
      </c>
      <c r="AT837" s="202" t="s">
        <v>248</v>
      </c>
      <c r="AU837" s="202" t="s">
        <v>89</v>
      </c>
      <c r="AY837" s="18" t="s">
        <v>245</v>
      </c>
      <c r="BE837" s="203">
        <f>IF(N837="základní",J837,0)</f>
        <v>0</v>
      </c>
      <c r="BF837" s="203">
        <f>IF(N837="snížená",J837,0)</f>
        <v>0</v>
      </c>
      <c r="BG837" s="203">
        <f>IF(N837="zákl. přenesená",J837,0)</f>
        <v>0</v>
      </c>
      <c r="BH837" s="203">
        <f>IF(N837="sníž. přenesená",J837,0)</f>
        <v>0</v>
      </c>
      <c r="BI837" s="203">
        <f>IF(N837="nulová",J837,0)</f>
        <v>0</v>
      </c>
      <c r="BJ837" s="18" t="s">
        <v>87</v>
      </c>
      <c r="BK837" s="203">
        <f>ROUND(I837*H837,2)</f>
        <v>0</v>
      </c>
      <c r="BL837" s="18" t="s">
        <v>508</v>
      </c>
      <c r="BM837" s="202" t="s">
        <v>1084</v>
      </c>
    </row>
    <row r="838" spans="1:65" s="2" customFormat="1" ht="19.5">
      <c r="A838" s="35"/>
      <c r="B838" s="36"/>
      <c r="C838" s="37"/>
      <c r="D838" s="204" t="s">
        <v>254</v>
      </c>
      <c r="E838" s="37"/>
      <c r="F838" s="205" t="s">
        <v>1085</v>
      </c>
      <c r="G838" s="37"/>
      <c r="H838" s="37"/>
      <c r="I838" s="206"/>
      <c r="J838" s="37"/>
      <c r="K838" s="37"/>
      <c r="L838" s="40"/>
      <c r="M838" s="207"/>
      <c r="N838" s="208"/>
      <c r="O838" s="72"/>
      <c r="P838" s="72"/>
      <c r="Q838" s="72"/>
      <c r="R838" s="72"/>
      <c r="S838" s="72"/>
      <c r="T838" s="73"/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T838" s="18" t="s">
        <v>254</v>
      </c>
      <c r="AU838" s="18" t="s">
        <v>89</v>
      </c>
    </row>
    <row r="839" spans="1:65" s="13" customFormat="1">
      <c r="B839" s="209"/>
      <c r="C839" s="210"/>
      <c r="D839" s="204" t="s">
        <v>255</v>
      </c>
      <c r="E839" s="211" t="s">
        <v>1</v>
      </c>
      <c r="F839" s="212" t="s">
        <v>1086</v>
      </c>
      <c r="G839" s="210"/>
      <c r="H839" s="211" t="s">
        <v>1</v>
      </c>
      <c r="I839" s="213"/>
      <c r="J839" s="210"/>
      <c r="K839" s="210"/>
      <c r="L839" s="214"/>
      <c r="M839" s="215"/>
      <c r="N839" s="216"/>
      <c r="O839" s="216"/>
      <c r="P839" s="216"/>
      <c r="Q839" s="216"/>
      <c r="R839" s="216"/>
      <c r="S839" s="216"/>
      <c r="T839" s="217"/>
      <c r="AT839" s="218" t="s">
        <v>255</v>
      </c>
      <c r="AU839" s="218" t="s">
        <v>89</v>
      </c>
      <c r="AV839" s="13" t="s">
        <v>87</v>
      </c>
      <c r="AW839" s="13" t="s">
        <v>35</v>
      </c>
      <c r="AX839" s="13" t="s">
        <v>79</v>
      </c>
      <c r="AY839" s="218" t="s">
        <v>245</v>
      </c>
    </row>
    <row r="840" spans="1:65" s="14" customFormat="1">
      <c r="B840" s="219"/>
      <c r="C840" s="220"/>
      <c r="D840" s="204" t="s">
        <v>255</v>
      </c>
      <c r="E840" s="221" t="s">
        <v>1</v>
      </c>
      <c r="F840" s="222" t="s">
        <v>192</v>
      </c>
      <c r="G840" s="220"/>
      <c r="H840" s="223">
        <v>2.52</v>
      </c>
      <c r="I840" s="224"/>
      <c r="J840" s="220"/>
      <c r="K840" s="220"/>
      <c r="L840" s="225"/>
      <c r="M840" s="226"/>
      <c r="N840" s="227"/>
      <c r="O840" s="227"/>
      <c r="P840" s="227"/>
      <c r="Q840" s="227"/>
      <c r="R840" s="227"/>
      <c r="S840" s="227"/>
      <c r="T840" s="228"/>
      <c r="AT840" s="229" t="s">
        <v>255</v>
      </c>
      <c r="AU840" s="229" t="s">
        <v>89</v>
      </c>
      <c r="AV840" s="14" t="s">
        <v>89</v>
      </c>
      <c r="AW840" s="14" t="s">
        <v>35</v>
      </c>
      <c r="AX840" s="14" t="s">
        <v>87</v>
      </c>
      <c r="AY840" s="229" t="s">
        <v>245</v>
      </c>
    </row>
    <row r="841" spans="1:65" s="2" customFormat="1" ht="24.2" customHeight="1">
      <c r="A841" s="35"/>
      <c r="B841" s="36"/>
      <c r="C841" s="190" t="s">
        <v>1087</v>
      </c>
      <c r="D841" s="190" t="s">
        <v>248</v>
      </c>
      <c r="E841" s="191" t="s">
        <v>1088</v>
      </c>
      <c r="F841" s="192" t="s">
        <v>1089</v>
      </c>
      <c r="G841" s="193" t="s">
        <v>95</v>
      </c>
      <c r="H841" s="194">
        <v>2.52</v>
      </c>
      <c r="I841" s="195"/>
      <c r="J841" s="196">
        <f>ROUND(I841*H841,2)</f>
        <v>0</v>
      </c>
      <c r="K841" s="197"/>
      <c r="L841" s="40"/>
      <c r="M841" s="198" t="s">
        <v>1</v>
      </c>
      <c r="N841" s="199" t="s">
        <v>44</v>
      </c>
      <c r="O841" s="72"/>
      <c r="P841" s="200">
        <f>O841*H841</f>
        <v>0</v>
      </c>
      <c r="Q841" s="200">
        <v>9.0000000000000006E-5</v>
      </c>
      <c r="R841" s="200">
        <f>Q841*H841</f>
        <v>2.2680000000000001E-4</v>
      </c>
      <c r="S841" s="200">
        <v>0</v>
      </c>
      <c r="T841" s="201">
        <f>S841*H841</f>
        <v>0</v>
      </c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R841" s="202" t="s">
        <v>508</v>
      </c>
      <c r="AT841" s="202" t="s">
        <v>248</v>
      </c>
      <c r="AU841" s="202" t="s">
        <v>89</v>
      </c>
      <c r="AY841" s="18" t="s">
        <v>245</v>
      </c>
      <c r="BE841" s="203">
        <f>IF(N841="základní",J841,0)</f>
        <v>0</v>
      </c>
      <c r="BF841" s="203">
        <f>IF(N841="snížená",J841,0)</f>
        <v>0</v>
      </c>
      <c r="BG841" s="203">
        <f>IF(N841="zákl. přenesená",J841,0)</f>
        <v>0</v>
      </c>
      <c r="BH841" s="203">
        <f>IF(N841="sníž. přenesená",J841,0)</f>
        <v>0</v>
      </c>
      <c r="BI841" s="203">
        <f>IF(N841="nulová",J841,0)</f>
        <v>0</v>
      </c>
      <c r="BJ841" s="18" t="s">
        <v>87</v>
      </c>
      <c r="BK841" s="203">
        <f>ROUND(I841*H841,2)</f>
        <v>0</v>
      </c>
      <c r="BL841" s="18" t="s">
        <v>508</v>
      </c>
      <c r="BM841" s="202" t="s">
        <v>1090</v>
      </c>
    </row>
    <row r="842" spans="1:65" s="2" customFormat="1" ht="19.5">
      <c r="A842" s="35"/>
      <c r="B842" s="36"/>
      <c r="C842" s="37"/>
      <c r="D842" s="204" t="s">
        <v>254</v>
      </c>
      <c r="E842" s="37"/>
      <c r="F842" s="205" t="s">
        <v>1091</v>
      </c>
      <c r="G842" s="37"/>
      <c r="H842" s="37"/>
      <c r="I842" s="206"/>
      <c r="J842" s="37"/>
      <c r="K842" s="37"/>
      <c r="L842" s="40"/>
      <c r="M842" s="207"/>
      <c r="N842" s="208"/>
      <c r="O842" s="72"/>
      <c r="P842" s="72"/>
      <c r="Q842" s="72"/>
      <c r="R842" s="72"/>
      <c r="S842" s="72"/>
      <c r="T842" s="73"/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T842" s="18" t="s">
        <v>254</v>
      </c>
      <c r="AU842" s="18" t="s">
        <v>89</v>
      </c>
    </row>
    <row r="843" spans="1:65" s="13" customFormat="1">
      <c r="B843" s="209"/>
      <c r="C843" s="210"/>
      <c r="D843" s="204" t="s">
        <v>255</v>
      </c>
      <c r="E843" s="211" t="s">
        <v>1</v>
      </c>
      <c r="F843" s="212" t="s">
        <v>1086</v>
      </c>
      <c r="G843" s="210"/>
      <c r="H843" s="211" t="s">
        <v>1</v>
      </c>
      <c r="I843" s="213"/>
      <c r="J843" s="210"/>
      <c r="K843" s="210"/>
      <c r="L843" s="214"/>
      <c r="M843" s="215"/>
      <c r="N843" s="216"/>
      <c r="O843" s="216"/>
      <c r="P843" s="216"/>
      <c r="Q843" s="216"/>
      <c r="R843" s="216"/>
      <c r="S843" s="216"/>
      <c r="T843" s="217"/>
      <c r="AT843" s="218" t="s">
        <v>255</v>
      </c>
      <c r="AU843" s="218" t="s">
        <v>89</v>
      </c>
      <c r="AV843" s="13" t="s">
        <v>87</v>
      </c>
      <c r="AW843" s="13" t="s">
        <v>35</v>
      </c>
      <c r="AX843" s="13" t="s">
        <v>79</v>
      </c>
      <c r="AY843" s="218" t="s">
        <v>245</v>
      </c>
    </row>
    <row r="844" spans="1:65" s="14" customFormat="1">
      <c r="B844" s="219"/>
      <c r="C844" s="220"/>
      <c r="D844" s="204" t="s">
        <v>255</v>
      </c>
      <c r="E844" s="221" t="s">
        <v>1</v>
      </c>
      <c r="F844" s="222" t="s">
        <v>192</v>
      </c>
      <c r="G844" s="220"/>
      <c r="H844" s="223">
        <v>2.52</v>
      </c>
      <c r="I844" s="224"/>
      <c r="J844" s="220"/>
      <c r="K844" s="220"/>
      <c r="L844" s="225"/>
      <c r="M844" s="226"/>
      <c r="N844" s="227"/>
      <c r="O844" s="227"/>
      <c r="P844" s="227"/>
      <c r="Q844" s="227"/>
      <c r="R844" s="227"/>
      <c r="S844" s="227"/>
      <c r="T844" s="228"/>
      <c r="AT844" s="229" t="s">
        <v>255</v>
      </c>
      <c r="AU844" s="229" t="s">
        <v>89</v>
      </c>
      <c r="AV844" s="14" t="s">
        <v>89</v>
      </c>
      <c r="AW844" s="14" t="s">
        <v>35</v>
      </c>
      <c r="AX844" s="14" t="s">
        <v>87</v>
      </c>
      <c r="AY844" s="229" t="s">
        <v>245</v>
      </c>
    </row>
    <row r="845" spans="1:65" s="12" customFormat="1" ht="22.9" customHeight="1">
      <c r="B845" s="174"/>
      <c r="C845" s="175"/>
      <c r="D845" s="176" t="s">
        <v>78</v>
      </c>
      <c r="E845" s="188" t="s">
        <v>1092</v>
      </c>
      <c r="F845" s="188" t="s">
        <v>1093</v>
      </c>
      <c r="G845" s="175"/>
      <c r="H845" s="175"/>
      <c r="I845" s="178"/>
      <c r="J845" s="189">
        <f>BK845</f>
        <v>0</v>
      </c>
      <c r="K845" s="175"/>
      <c r="L845" s="180"/>
      <c r="M845" s="181"/>
      <c r="N845" s="182"/>
      <c r="O845" s="182"/>
      <c r="P845" s="183">
        <f>SUM(P846:P948)</f>
        <v>0</v>
      </c>
      <c r="Q845" s="182"/>
      <c r="R845" s="183">
        <f>SUM(R846:R948)</f>
        <v>1.0450014999999999</v>
      </c>
      <c r="S845" s="182"/>
      <c r="T845" s="184">
        <f>SUM(T846:T948)</f>
        <v>0.18689287000000002</v>
      </c>
      <c r="AR845" s="185" t="s">
        <v>89</v>
      </c>
      <c r="AT845" s="186" t="s">
        <v>78</v>
      </c>
      <c r="AU845" s="186" t="s">
        <v>87</v>
      </c>
      <c r="AY845" s="185" t="s">
        <v>245</v>
      </c>
      <c r="BK845" s="187">
        <f>SUM(BK846:BK948)</f>
        <v>0</v>
      </c>
    </row>
    <row r="846" spans="1:65" s="2" customFormat="1" ht="16.5" customHeight="1">
      <c r="A846" s="35"/>
      <c r="B846" s="36"/>
      <c r="C846" s="190" t="s">
        <v>7</v>
      </c>
      <c r="D846" s="190" t="s">
        <v>248</v>
      </c>
      <c r="E846" s="191" t="s">
        <v>1094</v>
      </c>
      <c r="F846" s="192" t="s">
        <v>1095</v>
      </c>
      <c r="G846" s="193" t="s">
        <v>95</v>
      </c>
      <c r="H846" s="194">
        <v>553.64800000000002</v>
      </c>
      <c r="I846" s="195"/>
      <c r="J846" s="196">
        <f>ROUND(I846*H846,2)</f>
        <v>0</v>
      </c>
      <c r="K846" s="197"/>
      <c r="L846" s="40"/>
      <c r="M846" s="198" t="s">
        <v>1</v>
      </c>
      <c r="N846" s="199" t="s">
        <v>44</v>
      </c>
      <c r="O846" s="72"/>
      <c r="P846" s="200">
        <f>O846*H846</f>
        <v>0</v>
      </c>
      <c r="Q846" s="200">
        <v>1E-3</v>
      </c>
      <c r="R846" s="200">
        <f>Q846*H846</f>
        <v>0.55364800000000003</v>
      </c>
      <c r="S846" s="200">
        <v>3.1E-4</v>
      </c>
      <c r="T846" s="201">
        <f>S846*H846</f>
        <v>0.17163088000000001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202" t="s">
        <v>508</v>
      </c>
      <c r="AT846" s="202" t="s">
        <v>248</v>
      </c>
      <c r="AU846" s="202" t="s">
        <v>89</v>
      </c>
      <c r="AY846" s="18" t="s">
        <v>245</v>
      </c>
      <c r="BE846" s="203">
        <f>IF(N846="základní",J846,0)</f>
        <v>0</v>
      </c>
      <c r="BF846" s="203">
        <f>IF(N846="snížená",J846,0)</f>
        <v>0</v>
      </c>
      <c r="BG846" s="203">
        <f>IF(N846="zákl. přenesená",J846,0)</f>
        <v>0</v>
      </c>
      <c r="BH846" s="203">
        <f>IF(N846="sníž. přenesená",J846,0)</f>
        <v>0</v>
      </c>
      <c r="BI846" s="203">
        <f>IF(N846="nulová",J846,0)</f>
        <v>0</v>
      </c>
      <c r="BJ846" s="18" t="s">
        <v>87</v>
      </c>
      <c r="BK846" s="203">
        <f>ROUND(I846*H846,2)</f>
        <v>0</v>
      </c>
      <c r="BL846" s="18" t="s">
        <v>508</v>
      </c>
      <c r="BM846" s="202" t="s">
        <v>1096</v>
      </c>
    </row>
    <row r="847" spans="1:65" s="2" customFormat="1">
      <c r="A847" s="35"/>
      <c r="B847" s="36"/>
      <c r="C847" s="37"/>
      <c r="D847" s="204" t="s">
        <v>254</v>
      </c>
      <c r="E847" s="37"/>
      <c r="F847" s="205" t="s">
        <v>1097</v>
      </c>
      <c r="G847" s="37"/>
      <c r="H847" s="37"/>
      <c r="I847" s="206"/>
      <c r="J847" s="37"/>
      <c r="K847" s="37"/>
      <c r="L847" s="40"/>
      <c r="M847" s="207"/>
      <c r="N847" s="208"/>
      <c r="O847" s="72"/>
      <c r="P847" s="72"/>
      <c r="Q847" s="72"/>
      <c r="R847" s="72"/>
      <c r="S847" s="72"/>
      <c r="T847" s="73"/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T847" s="18" t="s">
        <v>254</v>
      </c>
      <c r="AU847" s="18" t="s">
        <v>89</v>
      </c>
    </row>
    <row r="848" spans="1:65" s="13" customFormat="1">
      <c r="B848" s="209"/>
      <c r="C848" s="210"/>
      <c r="D848" s="204" t="s">
        <v>255</v>
      </c>
      <c r="E848" s="211" t="s">
        <v>1</v>
      </c>
      <c r="F848" s="212" t="s">
        <v>1098</v>
      </c>
      <c r="G848" s="210"/>
      <c r="H848" s="211" t="s">
        <v>1</v>
      </c>
      <c r="I848" s="213"/>
      <c r="J848" s="210"/>
      <c r="K848" s="210"/>
      <c r="L848" s="214"/>
      <c r="M848" s="215"/>
      <c r="N848" s="216"/>
      <c r="O848" s="216"/>
      <c r="P848" s="216"/>
      <c r="Q848" s="216"/>
      <c r="R848" s="216"/>
      <c r="S848" s="216"/>
      <c r="T848" s="217"/>
      <c r="AT848" s="218" t="s">
        <v>255</v>
      </c>
      <c r="AU848" s="218" t="s">
        <v>89</v>
      </c>
      <c r="AV848" s="13" t="s">
        <v>87</v>
      </c>
      <c r="AW848" s="13" t="s">
        <v>35</v>
      </c>
      <c r="AX848" s="13" t="s">
        <v>79</v>
      </c>
      <c r="AY848" s="218" t="s">
        <v>245</v>
      </c>
    </row>
    <row r="849" spans="1:65" s="14" customFormat="1">
      <c r="B849" s="219"/>
      <c r="C849" s="220"/>
      <c r="D849" s="204" t="s">
        <v>255</v>
      </c>
      <c r="E849" s="221" t="s">
        <v>1</v>
      </c>
      <c r="F849" s="222" t="s">
        <v>1099</v>
      </c>
      <c r="G849" s="220"/>
      <c r="H849" s="223">
        <v>44.347999999999999</v>
      </c>
      <c r="I849" s="224"/>
      <c r="J849" s="220"/>
      <c r="K849" s="220"/>
      <c r="L849" s="225"/>
      <c r="M849" s="226"/>
      <c r="N849" s="227"/>
      <c r="O849" s="227"/>
      <c r="P849" s="227"/>
      <c r="Q849" s="227"/>
      <c r="R849" s="227"/>
      <c r="S849" s="227"/>
      <c r="T849" s="228"/>
      <c r="AT849" s="229" t="s">
        <v>255</v>
      </c>
      <c r="AU849" s="229" t="s">
        <v>89</v>
      </c>
      <c r="AV849" s="14" t="s">
        <v>89</v>
      </c>
      <c r="AW849" s="14" t="s">
        <v>35</v>
      </c>
      <c r="AX849" s="14" t="s">
        <v>79</v>
      </c>
      <c r="AY849" s="229" t="s">
        <v>245</v>
      </c>
    </row>
    <row r="850" spans="1:65" s="13" customFormat="1">
      <c r="B850" s="209"/>
      <c r="C850" s="210"/>
      <c r="D850" s="204" t="s">
        <v>255</v>
      </c>
      <c r="E850" s="211" t="s">
        <v>1</v>
      </c>
      <c r="F850" s="212" t="s">
        <v>1100</v>
      </c>
      <c r="G850" s="210"/>
      <c r="H850" s="211" t="s">
        <v>1</v>
      </c>
      <c r="I850" s="213"/>
      <c r="J850" s="210"/>
      <c r="K850" s="210"/>
      <c r="L850" s="214"/>
      <c r="M850" s="215"/>
      <c r="N850" s="216"/>
      <c r="O850" s="216"/>
      <c r="P850" s="216"/>
      <c r="Q850" s="216"/>
      <c r="R850" s="216"/>
      <c r="S850" s="216"/>
      <c r="T850" s="217"/>
      <c r="AT850" s="218" t="s">
        <v>255</v>
      </c>
      <c r="AU850" s="218" t="s">
        <v>89</v>
      </c>
      <c r="AV850" s="13" t="s">
        <v>87</v>
      </c>
      <c r="AW850" s="13" t="s">
        <v>35</v>
      </c>
      <c r="AX850" s="13" t="s">
        <v>79</v>
      </c>
      <c r="AY850" s="218" t="s">
        <v>245</v>
      </c>
    </row>
    <row r="851" spans="1:65" s="14" customFormat="1">
      <c r="B851" s="219"/>
      <c r="C851" s="220"/>
      <c r="D851" s="204" t="s">
        <v>255</v>
      </c>
      <c r="E851" s="221" t="s">
        <v>1</v>
      </c>
      <c r="F851" s="222" t="s">
        <v>1101</v>
      </c>
      <c r="G851" s="220"/>
      <c r="H851" s="223">
        <v>121.923</v>
      </c>
      <c r="I851" s="224"/>
      <c r="J851" s="220"/>
      <c r="K851" s="220"/>
      <c r="L851" s="225"/>
      <c r="M851" s="226"/>
      <c r="N851" s="227"/>
      <c r="O851" s="227"/>
      <c r="P851" s="227"/>
      <c r="Q851" s="227"/>
      <c r="R851" s="227"/>
      <c r="S851" s="227"/>
      <c r="T851" s="228"/>
      <c r="AT851" s="229" t="s">
        <v>255</v>
      </c>
      <c r="AU851" s="229" t="s">
        <v>89</v>
      </c>
      <c r="AV851" s="14" t="s">
        <v>89</v>
      </c>
      <c r="AW851" s="14" t="s">
        <v>35</v>
      </c>
      <c r="AX851" s="14" t="s">
        <v>79</v>
      </c>
      <c r="AY851" s="229" t="s">
        <v>245</v>
      </c>
    </row>
    <row r="852" spans="1:65" s="13" customFormat="1">
      <c r="B852" s="209"/>
      <c r="C852" s="210"/>
      <c r="D852" s="204" t="s">
        <v>255</v>
      </c>
      <c r="E852" s="211" t="s">
        <v>1</v>
      </c>
      <c r="F852" s="212" t="s">
        <v>1102</v>
      </c>
      <c r="G852" s="210"/>
      <c r="H852" s="211" t="s">
        <v>1</v>
      </c>
      <c r="I852" s="213"/>
      <c r="J852" s="210"/>
      <c r="K852" s="210"/>
      <c r="L852" s="214"/>
      <c r="M852" s="215"/>
      <c r="N852" s="216"/>
      <c r="O852" s="216"/>
      <c r="P852" s="216"/>
      <c r="Q852" s="216"/>
      <c r="R852" s="216"/>
      <c r="S852" s="216"/>
      <c r="T852" s="217"/>
      <c r="AT852" s="218" t="s">
        <v>255</v>
      </c>
      <c r="AU852" s="218" t="s">
        <v>89</v>
      </c>
      <c r="AV852" s="13" t="s">
        <v>87</v>
      </c>
      <c r="AW852" s="13" t="s">
        <v>35</v>
      </c>
      <c r="AX852" s="13" t="s">
        <v>79</v>
      </c>
      <c r="AY852" s="218" t="s">
        <v>245</v>
      </c>
    </row>
    <row r="853" spans="1:65" s="14" customFormat="1">
      <c r="B853" s="219"/>
      <c r="C853" s="220"/>
      <c r="D853" s="204" t="s">
        <v>255</v>
      </c>
      <c r="E853" s="221" t="s">
        <v>1</v>
      </c>
      <c r="F853" s="222" t="s">
        <v>1103</v>
      </c>
      <c r="G853" s="220"/>
      <c r="H853" s="223">
        <v>134.28899999999999</v>
      </c>
      <c r="I853" s="224"/>
      <c r="J853" s="220"/>
      <c r="K853" s="220"/>
      <c r="L853" s="225"/>
      <c r="M853" s="226"/>
      <c r="N853" s="227"/>
      <c r="O853" s="227"/>
      <c r="P853" s="227"/>
      <c r="Q853" s="227"/>
      <c r="R853" s="227"/>
      <c r="S853" s="227"/>
      <c r="T853" s="228"/>
      <c r="AT853" s="229" t="s">
        <v>255</v>
      </c>
      <c r="AU853" s="229" t="s">
        <v>89</v>
      </c>
      <c r="AV853" s="14" t="s">
        <v>89</v>
      </c>
      <c r="AW853" s="14" t="s">
        <v>35</v>
      </c>
      <c r="AX853" s="14" t="s">
        <v>79</v>
      </c>
      <c r="AY853" s="229" t="s">
        <v>245</v>
      </c>
    </row>
    <row r="854" spans="1:65" s="13" customFormat="1">
      <c r="B854" s="209"/>
      <c r="C854" s="210"/>
      <c r="D854" s="204" t="s">
        <v>255</v>
      </c>
      <c r="E854" s="211" t="s">
        <v>1</v>
      </c>
      <c r="F854" s="212" t="s">
        <v>1104</v>
      </c>
      <c r="G854" s="210"/>
      <c r="H854" s="211" t="s">
        <v>1</v>
      </c>
      <c r="I854" s="213"/>
      <c r="J854" s="210"/>
      <c r="K854" s="210"/>
      <c r="L854" s="214"/>
      <c r="M854" s="215"/>
      <c r="N854" s="216"/>
      <c r="O854" s="216"/>
      <c r="P854" s="216"/>
      <c r="Q854" s="216"/>
      <c r="R854" s="216"/>
      <c r="S854" s="216"/>
      <c r="T854" s="217"/>
      <c r="AT854" s="218" t="s">
        <v>255</v>
      </c>
      <c r="AU854" s="218" t="s">
        <v>89</v>
      </c>
      <c r="AV854" s="13" t="s">
        <v>87</v>
      </c>
      <c r="AW854" s="13" t="s">
        <v>35</v>
      </c>
      <c r="AX854" s="13" t="s">
        <v>79</v>
      </c>
      <c r="AY854" s="218" t="s">
        <v>245</v>
      </c>
    </row>
    <row r="855" spans="1:65" s="14" customFormat="1">
      <c r="B855" s="219"/>
      <c r="C855" s="220"/>
      <c r="D855" s="204" t="s">
        <v>255</v>
      </c>
      <c r="E855" s="221" t="s">
        <v>1</v>
      </c>
      <c r="F855" s="222" t="s">
        <v>122</v>
      </c>
      <c r="G855" s="220"/>
      <c r="H855" s="223">
        <v>35.75</v>
      </c>
      <c r="I855" s="224"/>
      <c r="J855" s="220"/>
      <c r="K855" s="220"/>
      <c r="L855" s="225"/>
      <c r="M855" s="226"/>
      <c r="N855" s="227"/>
      <c r="O855" s="227"/>
      <c r="P855" s="227"/>
      <c r="Q855" s="227"/>
      <c r="R855" s="227"/>
      <c r="S855" s="227"/>
      <c r="T855" s="228"/>
      <c r="AT855" s="229" t="s">
        <v>255</v>
      </c>
      <c r="AU855" s="229" t="s">
        <v>89</v>
      </c>
      <c r="AV855" s="14" t="s">
        <v>89</v>
      </c>
      <c r="AW855" s="14" t="s">
        <v>35</v>
      </c>
      <c r="AX855" s="14" t="s">
        <v>79</v>
      </c>
      <c r="AY855" s="229" t="s">
        <v>245</v>
      </c>
    </row>
    <row r="856" spans="1:65" s="13" customFormat="1">
      <c r="B856" s="209"/>
      <c r="C856" s="210"/>
      <c r="D856" s="204" t="s">
        <v>255</v>
      </c>
      <c r="E856" s="211" t="s">
        <v>1</v>
      </c>
      <c r="F856" s="212" t="s">
        <v>1105</v>
      </c>
      <c r="G856" s="210"/>
      <c r="H856" s="211" t="s">
        <v>1</v>
      </c>
      <c r="I856" s="213"/>
      <c r="J856" s="210"/>
      <c r="K856" s="210"/>
      <c r="L856" s="214"/>
      <c r="M856" s="215"/>
      <c r="N856" s="216"/>
      <c r="O856" s="216"/>
      <c r="P856" s="216"/>
      <c r="Q856" s="216"/>
      <c r="R856" s="216"/>
      <c r="S856" s="216"/>
      <c r="T856" s="217"/>
      <c r="AT856" s="218" t="s">
        <v>255</v>
      </c>
      <c r="AU856" s="218" t="s">
        <v>89</v>
      </c>
      <c r="AV856" s="13" t="s">
        <v>87</v>
      </c>
      <c r="AW856" s="13" t="s">
        <v>35</v>
      </c>
      <c r="AX856" s="13" t="s">
        <v>79</v>
      </c>
      <c r="AY856" s="218" t="s">
        <v>245</v>
      </c>
    </row>
    <row r="857" spans="1:65" s="14" customFormat="1">
      <c r="B857" s="219"/>
      <c r="C857" s="220"/>
      <c r="D857" s="204" t="s">
        <v>255</v>
      </c>
      <c r="E857" s="221" t="s">
        <v>1</v>
      </c>
      <c r="F857" s="222" t="s">
        <v>1106</v>
      </c>
      <c r="G857" s="220"/>
      <c r="H857" s="223">
        <v>88.84</v>
      </c>
      <c r="I857" s="224"/>
      <c r="J857" s="220"/>
      <c r="K857" s="220"/>
      <c r="L857" s="225"/>
      <c r="M857" s="226"/>
      <c r="N857" s="227"/>
      <c r="O857" s="227"/>
      <c r="P857" s="227"/>
      <c r="Q857" s="227"/>
      <c r="R857" s="227"/>
      <c r="S857" s="227"/>
      <c r="T857" s="228"/>
      <c r="AT857" s="229" t="s">
        <v>255</v>
      </c>
      <c r="AU857" s="229" t="s">
        <v>89</v>
      </c>
      <c r="AV857" s="14" t="s">
        <v>89</v>
      </c>
      <c r="AW857" s="14" t="s">
        <v>35</v>
      </c>
      <c r="AX857" s="14" t="s">
        <v>79</v>
      </c>
      <c r="AY857" s="229" t="s">
        <v>245</v>
      </c>
    </row>
    <row r="858" spans="1:65" s="13" customFormat="1">
      <c r="B858" s="209"/>
      <c r="C858" s="210"/>
      <c r="D858" s="204" t="s">
        <v>255</v>
      </c>
      <c r="E858" s="211" t="s">
        <v>1</v>
      </c>
      <c r="F858" s="212" t="s">
        <v>1107</v>
      </c>
      <c r="G858" s="210"/>
      <c r="H858" s="211" t="s">
        <v>1</v>
      </c>
      <c r="I858" s="213"/>
      <c r="J858" s="210"/>
      <c r="K858" s="210"/>
      <c r="L858" s="214"/>
      <c r="M858" s="215"/>
      <c r="N858" s="216"/>
      <c r="O858" s="216"/>
      <c r="P858" s="216"/>
      <c r="Q858" s="216"/>
      <c r="R858" s="216"/>
      <c r="S858" s="216"/>
      <c r="T858" s="217"/>
      <c r="AT858" s="218" t="s">
        <v>255</v>
      </c>
      <c r="AU858" s="218" t="s">
        <v>89</v>
      </c>
      <c r="AV858" s="13" t="s">
        <v>87</v>
      </c>
      <c r="AW858" s="13" t="s">
        <v>35</v>
      </c>
      <c r="AX858" s="13" t="s">
        <v>79</v>
      </c>
      <c r="AY858" s="218" t="s">
        <v>245</v>
      </c>
    </row>
    <row r="859" spans="1:65" s="14" customFormat="1">
      <c r="B859" s="219"/>
      <c r="C859" s="220"/>
      <c r="D859" s="204" t="s">
        <v>255</v>
      </c>
      <c r="E859" s="221" t="s">
        <v>1</v>
      </c>
      <c r="F859" s="222" t="s">
        <v>1108</v>
      </c>
      <c r="G859" s="220"/>
      <c r="H859" s="223">
        <v>27.878</v>
      </c>
      <c r="I859" s="224"/>
      <c r="J859" s="220"/>
      <c r="K859" s="220"/>
      <c r="L859" s="225"/>
      <c r="M859" s="226"/>
      <c r="N859" s="227"/>
      <c r="O859" s="227"/>
      <c r="P859" s="227"/>
      <c r="Q859" s="227"/>
      <c r="R859" s="227"/>
      <c r="S859" s="227"/>
      <c r="T859" s="228"/>
      <c r="AT859" s="229" t="s">
        <v>255</v>
      </c>
      <c r="AU859" s="229" t="s">
        <v>89</v>
      </c>
      <c r="AV859" s="14" t="s">
        <v>89</v>
      </c>
      <c r="AW859" s="14" t="s">
        <v>35</v>
      </c>
      <c r="AX859" s="14" t="s">
        <v>79</v>
      </c>
      <c r="AY859" s="229" t="s">
        <v>245</v>
      </c>
    </row>
    <row r="860" spans="1:65" s="13" customFormat="1">
      <c r="B860" s="209"/>
      <c r="C860" s="210"/>
      <c r="D860" s="204" t="s">
        <v>255</v>
      </c>
      <c r="E860" s="211" t="s">
        <v>1</v>
      </c>
      <c r="F860" s="212" t="s">
        <v>1109</v>
      </c>
      <c r="G860" s="210"/>
      <c r="H860" s="211" t="s">
        <v>1</v>
      </c>
      <c r="I860" s="213"/>
      <c r="J860" s="210"/>
      <c r="K860" s="210"/>
      <c r="L860" s="214"/>
      <c r="M860" s="215"/>
      <c r="N860" s="216"/>
      <c r="O860" s="216"/>
      <c r="P860" s="216"/>
      <c r="Q860" s="216"/>
      <c r="R860" s="216"/>
      <c r="S860" s="216"/>
      <c r="T860" s="217"/>
      <c r="AT860" s="218" t="s">
        <v>255</v>
      </c>
      <c r="AU860" s="218" t="s">
        <v>89</v>
      </c>
      <c r="AV860" s="13" t="s">
        <v>87</v>
      </c>
      <c r="AW860" s="13" t="s">
        <v>35</v>
      </c>
      <c r="AX860" s="13" t="s">
        <v>79</v>
      </c>
      <c r="AY860" s="218" t="s">
        <v>245</v>
      </c>
    </row>
    <row r="861" spans="1:65" s="14" customFormat="1">
      <c r="B861" s="219"/>
      <c r="C861" s="220"/>
      <c r="D861" s="204" t="s">
        <v>255</v>
      </c>
      <c r="E861" s="221" t="s">
        <v>1</v>
      </c>
      <c r="F861" s="222" t="s">
        <v>1110</v>
      </c>
      <c r="G861" s="220"/>
      <c r="H861" s="223">
        <v>100.62</v>
      </c>
      <c r="I861" s="224"/>
      <c r="J861" s="220"/>
      <c r="K861" s="220"/>
      <c r="L861" s="225"/>
      <c r="M861" s="226"/>
      <c r="N861" s="227"/>
      <c r="O861" s="227"/>
      <c r="P861" s="227"/>
      <c r="Q861" s="227"/>
      <c r="R861" s="227"/>
      <c r="S861" s="227"/>
      <c r="T861" s="228"/>
      <c r="AT861" s="229" t="s">
        <v>255</v>
      </c>
      <c r="AU861" s="229" t="s">
        <v>89</v>
      </c>
      <c r="AV861" s="14" t="s">
        <v>89</v>
      </c>
      <c r="AW861" s="14" t="s">
        <v>35</v>
      </c>
      <c r="AX861" s="14" t="s">
        <v>79</v>
      </c>
      <c r="AY861" s="229" t="s">
        <v>245</v>
      </c>
    </row>
    <row r="862" spans="1:65" s="15" customFormat="1">
      <c r="B862" s="241"/>
      <c r="C862" s="242"/>
      <c r="D862" s="204" t="s">
        <v>255</v>
      </c>
      <c r="E862" s="243" t="s">
        <v>1</v>
      </c>
      <c r="F862" s="244" t="s">
        <v>274</v>
      </c>
      <c r="G862" s="242"/>
      <c r="H862" s="245">
        <v>553.64800000000002</v>
      </c>
      <c r="I862" s="246"/>
      <c r="J862" s="242"/>
      <c r="K862" s="242"/>
      <c r="L862" s="247"/>
      <c r="M862" s="248"/>
      <c r="N862" s="249"/>
      <c r="O862" s="249"/>
      <c r="P862" s="249"/>
      <c r="Q862" s="249"/>
      <c r="R862" s="249"/>
      <c r="S862" s="249"/>
      <c r="T862" s="250"/>
      <c r="AT862" s="251" t="s">
        <v>255</v>
      </c>
      <c r="AU862" s="251" t="s">
        <v>89</v>
      </c>
      <c r="AV862" s="15" t="s">
        <v>252</v>
      </c>
      <c r="AW862" s="15" t="s">
        <v>35</v>
      </c>
      <c r="AX862" s="15" t="s">
        <v>87</v>
      </c>
      <c r="AY862" s="251" t="s">
        <v>245</v>
      </c>
    </row>
    <row r="863" spans="1:65" s="2" customFormat="1" ht="16.5" customHeight="1">
      <c r="A863" s="35"/>
      <c r="B863" s="36"/>
      <c r="C863" s="190" t="s">
        <v>1111</v>
      </c>
      <c r="D863" s="190" t="s">
        <v>248</v>
      </c>
      <c r="E863" s="191" t="s">
        <v>1112</v>
      </c>
      <c r="F863" s="192" t="s">
        <v>1113</v>
      </c>
      <c r="G863" s="193" t="s">
        <v>95</v>
      </c>
      <c r="H863" s="194">
        <v>354.59</v>
      </c>
      <c r="I863" s="195"/>
      <c r="J863" s="196">
        <f>ROUND(I863*H863,2)</f>
        <v>0</v>
      </c>
      <c r="K863" s="197"/>
      <c r="L863" s="40"/>
      <c r="M863" s="198" t="s">
        <v>1</v>
      </c>
      <c r="N863" s="199" t="s">
        <v>44</v>
      </c>
      <c r="O863" s="72"/>
      <c r="P863" s="200">
        <f>O863*H863</f>
        <v>0</v>
      </c>
      <c r="Q863" s="200">
        <v>0</v>
      </c>
      <c r="R863" s="200">
        <f>Q863*H863</f>
        <v>0</v>
      </c>
      <c r="S863" s="200">
        <v>3.0000000000000001E-5</v>
      </c>
      <c r="T863" s="201">
        <f>S863*H863</f>
        <v>1.06377E-2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202" t="s">
        <v>508</v>
      </c>
      <c r="AT863" s="202" t="s">
        <v>248</v>
      </c>
      <c r="AU863" s="202" t="s">
        <v>89</v>
      </c>
      <c r="AY863" s="18" t="s">
        <v>245</v>
      </c>
      <c r="BE863" s="203">
        <f>IF(N863="základní",J863,0)</f>
        <v>0</v>
      </c>
      <c r="BF863" s="203">
        <f>IF(N863="snížená",J863,0)</f>
        <v>0</v>
      </c>
      <c r="BG863" s="203">
        <f>IF(N863="zákl. přenesená",J863,0)</f>
        <v>0</v>
      </c>
      <c r="BH863" s="203">
        <f>IF(N863="sníž. přenesená",J863,0)</f>
        <v>0</v>
      </c>
      <c r="BI863" s="203">
        <f>IF(N863="nulová",J863,0)</f>
        <v>0</v>
      </c>
      <c r="BJ863" s="18" t="s">
        <v>87</v>
      </c>
      <c r="BK863" s="203">
        <f>ROUND(I863*H863,2)</f>
        <v>0</v>
      </c>
      <c r="BL863" s="18" t="s">
        <v>508</v>
      </c>
      <c r="BM863" s="202" t="s">
        <v>1114</v>
      </c>
    </row>
    <row r="864" spans="1:65" s="2" customFormat="1" ht="19.5">
      <c r="A864" s="35"/>
      <c r="B864" s="36"/>
      <c r="C864" s="37"/>
      <c r="D864" s="204" t="s">
        <v>254</v>
      </c>
      <c r="E864" s="37"/>
      <c r="F864" s="205" t="s">
        <v>1115</v>
      </c>
      <c r="G864" s="37"/>
      <c r="H864" s="37"/>
      <c r="I864" s="206"/>
      <c r="J864" s="37"/>
      <c r="K864" s="37"/>
      <c r="L864" s="40"/>
      <c r="M864" s="207"/>
      <c r="N864" s="208"/>
      <c r="O864" s="72"/>
      <c r="P864" s="72"/>
      <c r="Q864" s="72"/>
      <c r="R864" s="72"/>
      <c r="S864" s="72"/>
      <c r="T864" s="73"/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T864" s="18" t="s">
        <v>254</v>
      </c>
      <c r="AU864" s="18" t="s">
        <v>89</v>
      </c>
    </row>
    <row r="865" spans="1:65" s="13" customFormat="1">
      <c r="B865" s="209"/>
      <c r="C865" s="210"/>
      <c r="D865" s="204" t="s">
        <v>255</v>
      </c>
      <c r="E865" s="211" t="s">
        <v>1</v>
      </c>
      <c r="F865" s="212" t="s">
        <v>1116</v>
      </c>
      <c r="G865" s="210"/>
      <c r="H865" s="211" t="s">
        <v>1</v>
      </c>
      <c r="I865" s="213"/>
      <c r="J865" s="210"/>
      <c r="K865" s="210"/>
      <c r="L865" s="214"/>
      <c r="M865" s="215"/>
      <c r="N865" s="216"/>
      <c r="O865" s="216"/>
      <c r="P865" s="216"/>
      <c r="Q865" s="216"/>
      <c r="R865" s="216"/>
      <c r="S865" s="216"/>
      <c r="T865" s="217"/>
      <c r="AT865" s="218" t="s">
        <v>255</v>
      </c>
      <c r="AU865" s="218" t="s">
        <v>89</v>
      </c>
      <c r="AV865" s="13" t="s">
        <v>87</v>
      </c>
      <c r="AW865" s="13" t="s">
        <v>35</v>
      </c>
      <c r="AX865" s="13" t="s">
        <v>79</v>
      </c>
      <c r="AY865" s="218" t="s">
        <v>245</v>
      </c>
    </row>
    <row r="866" spans="1:65" s="14" customFormat="1">
      <c r="B866" s="219"/>
      <c r="C866" s="220"/>
      <c r="D866" s="204" t="s">
        <v>255</v>
      </c>
      <c r="E866" s="221" t="s">
        <v>1</v>
      </c>
      <c r="F866" s="222" t="s">
        <v>93</v>
      </c>
      <c r="G866" s="220"/>
      <c r="H866" s="223">
        <v>48.96</v>
      </c>
      <c r="I866" s="224"/>
      <c r="J866" s="220"/>
      <c r="K866" s="220"/>
      <c r="L866" s="225"/>
      <c r="M866" s="226"/>
      <c r="N866" s="227"/>
      <c r="O866" s="227"/>
      <c r="P866" s="227"/>
      <c r="Q866" s="227"/>
      <c r="R866" s="227"/>
      <c r="S866" s="227"/>
      <c r="T866" s="228"/>
      <c r="AT866" s="229" t="s">
        <v>255</v>
      </c>
      <c r="AU866" s="229" t="s">
        <v>89</v>
      </c>
      <c r="AV866" s="14" t="s">
        <v>89</v>
      </c>
      <c r="AW866" s="14" t="s">
        <v>35</v>
      </c>
      <c r="AX866" s="14" t="s">
        <v>79</v>
      </c>
      <c r="AY866" s="229" t="s">
        <v>245</v>
      </c>
    </row>
    <row r="867" spans="1:65" s="13" customFormat="1">
      <c r="B867" s="209"/>
      <c r="C867" s="210"/>
      <c r="D867" s="204" t="s">
        <v>255</v>
      </c>
      <c r="E867" s="211" t="s">
        <v>1</v>
      </c>
      <c r="F867" s="212" t="s">
        <v>1117</v>
      </c>
      <c r="G867" s="210"/>
      <c r="H867" s="211" t="s">
        <v>1</v>
      </c>
      <c r="I867" s="213"/>
      <c r="J867" s="210"/>
      <c r="K867" s="210"/>
      <c r="L867" s="214"/>
      <c r="M867" s="215"/>
      <c r="N867" s="216"/>
      <c r="O867" s="216"/>
      <c r="P867" s="216"/>
      <c r="Q867" s="216"/>
      <c r="R867" s="216"/>
      <c r="S867" s="216"/>
      <c r="T867" s="217"/>
      <c r="AT867" s="218" t="s">
        <v>255</v>
      </c>
      <c r="AU867" s="218" t="s">
        <v>89</v>
      </c>
      <c r="AV867" s="13" t="s">
        <v>87</v>
      </c>
      <c r="AW867" s="13" t="s">
        <v>35</v>
      </c>
      <c r="AX867" s="13" t="s">
        <v>79</v>
      </c>
      <c r="AY867" s="218" t="s">
        <v>245</v>
      </c>
    </row>
    <row r="868" spans="1:65" s="14" customFormat="1">
      <c r="B868" s="219"/>
      <c r="C868" s="220"/>
      <c r="D868" s="204" t="s">
        <v>255</v>
      </c>
      <c r="E868" s="221" t="s">
        <v>1</v>
      </c>
      <c r="F868" s="222" t="s">
        <v>127</v>
      </c>
      <c r="G868" s="220"/>
      <c r="H868" s="223">
        <v>120.67</v>
      </c>
      <c r="I868" s="224"/>
      <c r="J868" s="220"/>
      <c r="K868" s="220"/>
      <c r="L868" s="225"/>
      <c r="M868" s="226"/>
      <c r="N868" s="227"/>
      <c r="O868" s="227"/>
      <c r="P868" s="227"/>
      <c r="Q868" s="227"/>
      <c r="R868" s="227"/>
      <c r="S868" s="227"/>
      <c r="T868" s="228"/>
      <c r="AT868" s="229" t="s">
        <v>255</v>
      </c>
      <c r="AU868" s="229" t="s">
        <v>89</v>
      </c>
      <c r="AV868" s="14" t="s">
        <v>89</v>
      </c>
      <c r="AW868" s="14" t="s">
        <v>35</v>
      </c>
      <c r="AX868" s="14" t="s">
        <v>79</v>
      </c>
      <c r="AY868" s="229" t="s">
        <v>245</v>
      </c>
    </row>
    <row r="869" spans="1:65" s="13" customFormat="1">
      <c r="B869" s="209"/>
      <c r="C869" s="210"/>
      <c r="D869" s="204" t="s">
        <v>255</v>
      </c>
      <c r="E869" s="211" t="s">
        <v>1</v>
      </c>
      <c r="F869" s="212" t="s">
        <v>1118</v>
      </c>
      <c r="G869" s="210"/>
      <c r="H869" s="211" t="s">
        <v>1</v>
      </c>
      <c r="I869" s="213"/>
      <c r="J869" s="210"/>
      <c r="K869" s="210"/>
      <c r="L869" s="214"/>
      <c r="M869" s="215"/>
      <c r="N869" s="216"/>
      <c r="O869" s="216"/>
      <c r="P869" s="216"/>
      <c r="Q869" s="216"/>
      <c r="R869" s="216"/>
      <c r="S869" s="216"/>
      <c r="T869" s="217"/>
      <c r="AT869" s="218" t="s">
        <v>255</v>
      </c>
      <c r="AU869" s="218" t="s">
        <v>89</v>
      </c>
      <c r="AV869" s="13" t="s">
        <v>87</v>
      </c>
      <c r="AW869" s="13" t="s">
        <v>35</v>
      </c>
      <c r="AX869" s="13" t="s">
        <v>79</v>
      </c>
      <c r="AY869" s="218" t="s">
        <v>245</v>
      </c>
    </row>
    <row r="870" spans="1:65" s="14" customFormat="1">
      <c r="B870" s="219"/>
      <c r="C870" s="220"/>
      <c r="D870" s="204" t="s">
        <v>255</v>
      </c>
      <c r="E870" s="221" t="s">
        <v>1</v>
      </c>
      <c r="F870" s="222" t="s">
        <v>156</v>
      </c>
      <c r="G870" s="220"/>
      <c r="H870" s="223">
        <v>149.21</v>
      </c>
      <c r="I870" s="224"/>
      <c r="J870" s="220"/>
      <c r="K870" s="220"/>
      <c r="L870" s="225"/>
      <c r="M870" s="226"/>
      <c r="N870" s="227"/>
      <c r="O870" s="227"/>
      <c r="P870" s="227"/>
      <c r="Q870" s="227"/>
      <c r="R870" s="227"/>
      <c r="S870" s="227"/>
      <c r="T870" s="228"/>
      <c r="AT870" s="229" t="s">
        <v>255</v>
      </c>
      <c r="AU870" s="229" t="s">
        <v>89</v>
      </c>
      <c r="AV870" s="14" t="s">
        <v>89</v>
      </c>
      <c r="AW870" s="14" t="s">
        <v>35</v>
      </c>
      <c r="AX870" s="14" t="s">
        <v>79</v>
      </c>
      <c r="AY870" s="229" t="s">
        <v>245</v>
      </c>
    </row>
    <row r="871" spans="1:65" s="13" customFormat="1">
      <c r="B871" s="209"/>
      <c r="C871" s="210"/>
      <c r="D871" s="204" t="s">
        <v>255</v>
      </c>
      <c r="E871" s="211" t="s">
        <v>1</v>
      </c>
      <c r="F871" s="212" t="s">
        <v>1119</v>
      </c>
      <c r="G871" s="210"/>
      <c r="H871" s="211" t="s">
        <v>1</v>
      </c>
      <c r="I871" s="213"/>
      <c r="J871" s="210"/>
      <c r="K871" s="210"/>
      <c r="L871" s="214"/>
      <c r="M871" s="215"/>
      <c r="N871" s="216"/>
      <c r="O871" s="216"/>
      <c r="P871" s="216"/>
      <c r="Q871" s="216"/>
      <c r="R871" s="216"/>
      <c r="S871" s="216"/>
      <c r="T871" s="217"/>
      <c r="AT871" s="218" t="s">
        <v>255</v>
      </c>
      <c r="AU871" s="218" t="s">
        <v>89</v>
      </c>
      <c r="AV871" s="13" t="s">
        <v>87</v>
      </c>
      <c r="AW871" s="13" t="s">
        <v>35</v>
      </c>
      <c r="AX871" s="13" t="s">
        <v>79</v>
      </c>
      <c r="AY871" s="218" t="s">
        <v>245</v>
      </c>
    </row>
    <row r="872" spans="1:65" s="14" customFormat="1">
      <c r="B872" s="219"/>
      <c r="C872" s="220"/>
      <c r="D872" s="204" t="s">
        <v>255</v>
      </c>
      <c r="E872" s="221" t="s">
        <v>1</v>
      </c>
      <c r="F872" s="222" t="s">
        <v>125</v>
      </c>
      <c r="G872" s="220"/>
      <c r="H872" s="223">
        <v>35.75</v>
      </c>
      <c r="I872" s="224"/>
      <c r="J872" s="220"/>
      <c r="K872" s="220"/>
      <c r="L872" s="225"/>
      <c r="M872" s="226"/>
      <c r="N872" s="227"/>
      <c r="O872" s="227"/>
      <c r="P872" s="227"/>
      <c r="Q872" s="227"/>
      <c r="R872" s="227"/>
      <c r="S872" s="227"/>
      <c r="T872" s="228"/>
      <c r="AT872" s="229" t="s">
        <v>255</v>
      </c>
      <c r="AU872" s="229" t="s">
        <v>89</v>
      </c>
      <c r="AV872" s="14" t="s">
        <v>89</v>
      </c>
      <c r="AW872" s="14" t="s">
        <v>35</v>
      </c>
      <c r="AX872" s="14" t="s">
        <v>79</v>
      </c>
      <c r="AY872" s="229" t="s">
        <v>245</v>
      </c>
    </row>
    <row r="873" spans="1:65" s="15" customFormat="1">
      <c r="B873" s="241"/>
      <c r="C873" s="242"/>
      <c r="D873" s="204" t="s">
        <v>255</v>
      </c>
      <c r="E873" s="243" t="s">
        <v>1</v>
      </c>
      <c r="F873" s="244" t="s">
        <v>274</v>
      </c>
      <c r="G873" s="242"/>
      <c r="H873" s="245">
        <v>354.59</v>
      </c>
      <c r="I873" s="246"/>
      <c r="J873" s="242"/>
      <c r="K873" s="242"/>
      <c r="L873" s="247"/>
      <c r="M873" s="248"/>
      <c r="N873" s="249"/>
      <c r="O873" s="249"/>
      <c r="P873" s="249"/>
      <c r="Q873" s="249"/>
      <c r="R873" s="249"/>
      <c r="S873" s="249"/>
      <c r="T873" s="250"/>
      <c r="AT873" s="251" t="s">
        <v>255</v>
      </c>
      <c r="AU873" s="251" t="s">
        <v>89</v>
      </c>
      <c r="AV873" s="15" t="s">
        <v>252</v>
      </c>
      <c r="AW873" s="15" t="s">
        <v>35</v>
      </c>
      <c r="AX873" s="15" t="s">
        <v>87</v>
      </c>
      <c r="AY873" s="251" t="s">
        <v>245</v>
      </c>
    </row>
    <row r="874" spans="1:65" s="2" customFormat="1" ht="16.5" customHeight="1">
      <c r="A874" s="35"/>
      <c r="B874" s="36"/>
      <c r="C874" s="230" t="s">
        <v>1120</v>
      </c>
      <c r="D874" s="230" t="s">
        <v>258</v>
      </c>
      <c r="E874" s="231" t="s">
        <v>1121</v>
      </c>
      <c r="F874" s="232" t="s">
        <v>1122</v>
      </c>
      <c r="G874" s="233" t="s">
        <v>95</v>
      </c>
      <c r="H874" s="234">
        <v>372.32</v>
      </c>
      <c r="I874" s="235"/>
      <c r="J874" s="236">
        <f>ROUND(I874*H874,2)</f>
        <v>0</v>
      </c>
      <c r="K874" s="237"/>
      <c r="L874" s="238"/>
      <c r="M874" s="239" t="s">
        <v>1</v>
      </c>
      <c r="N874" s="240" t="s">
        <v>44</v>
      </c>
      <c r="O874" s="72"/>
      <c r="P874" s="200">
        <f>O874*H874</f>
        <v>0</v>
      </c>
      <c r="Q874" s="200">
        <v>2.0000000000000001E-4</v>
      </c>
      <c r="R874" s="200">
        <f>Q874*H874</f>
        <v>7.4464000000000002E-2</v>
      </c>
      <c r="S874" s="200">
        <v>0</v>
      </c>
      <c r="T874" s="201">
        <f>S874*H874</f>
        <v>0</v>
      </c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R874" s="202" t="s">
        <v>473</v>
      </c>
      <c r="AT874" s="202" t="s">
        <v>258</v>
      </c>
      <c r="AU874" s="202" t="s">
        <v>89</v>
      </c>
      <c r="AY874" s="18" t="s">
        <v>245</v>
      </c>
      <c r="BE874" s="203">
        <f>IF(N874="základní",J874,0)</f>
        <v>0</v>
      </c>
      <c r="BF874" s="203">
        <f>IF(N874="snížená",J874,0)</f>
        <v>0</v>
      </c>
      <c r="BG874" s="203">
        <f>IF(N874="zákl. přenesená",J874,0)</f>
        <v>0</v>
      </c>
      <c r="BH874" s="203">
        <f>IF(N874="sníž. přenesená",J874,0)</f>
        <v>0</v>
      </c>
      <c r="BI874" s="203">
        <f>IF(N874="nulová",J874,0)</f>
        <v>0</v>
      </c>
      <c r="BJ874" s="18" t="s">
        <v>87</v>
      </c>
      <c r="BK874" s="203">
        <f>ROUND(I874*H874,2)</f>
        <v>0</v>
      </c>
      <c r="BL874" s="18" t="s">
        <v>508</v>
      </c>
      <c r="BM874" s="202" t="s">
        <v>1123</v>
      </c>
    </row>
    <row r="875" spans="1:65" s="2" customFormat="1">
      <c r="A875" s="35"/>
      <c r="B875" s="36"/>
      <c r="C875" s="37"/>
      <c r="D875" s="204" t="s">
        <v>254</v>
      </c>
      <c r="E875" s="37"/>
      <c r="F875" s="205" t="s">
        <v>1122</v>
      </c>
      <c r="G875" s="37"/>
      <c r="H875" s="37"/>
      <c r="I875" s="206"/>
      <c r="J875" s="37"/>
      <c r="K875" s="37"/>
      <c r="L875" s="40"/>
      <c r="M875" s="207"/>
      <c r="N875" s="208"/>
      <c r="O875" s="72"/>
      <c r="P875" s="72"/>
      <c r="Q875" s="72"/>
      <c r="R875" s="72"/>
      <c r="S875" s="72"/>
      <c r="T875" s="73"/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  <c r="AT875" s="18" t="s">
        <v>254</v>
      </c>
      <c r="AU875" s="18" t="s">
        <v>89</v>
      </c>
    </row>
    <row r="876" spans="1:65" s="14" customFormat="1">
      <c r="B876" s="219"/>
      <c r="C876" s="220"/>
      <c r="D876" s="204" t="s">
        <v>255</v>
      </c>
      <c r="E876" s="220"/>
      <c r="F876" s="222" t="s">
        <v>1124</v>
      </c>
      <c r="G876" s="220"/>
      <c r="H876" s="223">
        <v>372.32</v>
      </c>
      <c r="I876" s="224"/>
      <c r="J876" s="220"/>
      <c r="K876" s="220"/>
      <c r="L876" s="225"/>
      <c r="M876" s="226"/>
      <c r="N876" s="227"/>
      <c r="O876" s="227"/>
      <c r="P876" s="227"/>
      <c r="Q876" s="227"/>
      <c r="R876" s="227"/>
      <c r="S876" s="227"/>
      <c r="T876" s="228"/>
      <c r="AT876" s="229" t="s">
        <v>255</v>
      </c>
      <c r="AU876" s="229" t="s">
        <v>89</v>
      </c>
      <c r="AV876" s="14" t="s">
        <v>89</v>
      </c>
      <c r="AW876" s="14" t="s">
        <v>4</v>
      </c>
      <c r="AX876" s="14" t="s">
        <v>87</v>
      </c>
      <c r="AY876" s="229" t="s">
        <v>245</v>
      </c>
    </row>
    <row r="877" spans="1:65" s="2" customFormat="1" ht="21.75" customHeight="1">
      <c r="A877" s="35"/>
      <c r="B877" s="36"/>
      <c r="C877" s="190" t="s">
        <v>1125</v>
      </c>
      <c r="D877" s="190" t="s">
        <v>248</v>
      </c>
      <c r="E877" s="191" t="s">
        <v>1126</v>
      </c>
      <c r="F877" s="192" t="s">
        <v>1127</v>
      </c>
      <c r="G877" s="193" t="s">
        <v>95</v>
      </c>
      <c r="H877" s="194">
        <v>154.143</v>
      </c>
      <c r="I877" s="195"/>
      <c r="J877" s="196">
        <f>ROUND(I877*H877,2)</f>
        <v>0</v>
      </c>
      <c r="K877" s="197"/>
      <c r="L877" s="40"/>
      <c r="M877" s="198" t="s">
        <v>1</v>
      </c>
      <c r="N877" s="199" t="s">
        <v>44</v>
      </c>
      <c r="O877" s="72"/>
      <c r="P877" s="200">
        <f>O877*H877</f>
        <v>0</v>
      </c>
      <c r="Q877" s="200">
        <v>0</v>
      </c>
      <c r="R877" s="200">
        <f>Q877*H877</f>
        <v>0</v>
      </c>
      <c r="S877" s="200">
        <v>3.0000000000000001E-5</v>
      </c>
      <c r="T877" s="201">
        <f>S877*H877</f>
        <v>4.6242900000000005E-3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02" t="s">
        <v>508</v>
      </c>
      <c r="AT877" s="202" t="s">
        <v>248</v>
      </c>
      <c r="AU877" s="202" t="s">
        <v>89</v>
      </c>
      <c r="AY877" s="18" t="s">
        <v>245</v>
      </c>
      <c r="BE877" s="203">
        <f>IF(N877="základní",J877,0)</f>
        <v>0</v>
      </c>
      <c r="BF877" s="203">
        <f>IF(N877="snížená",J877,0)</f>
        <v>0</v>
      </c>
      <c r="BG877" s="203">
        <f>IF(N877="zákl. přenesená",J877,0)</f>
        <v>0</v>
      </c>
      <c r="BH877" s="203">
        <f>IF(N877="sníž. přenesená",J877,0)</f>
        <v>0</v>
      </c>
      <c r="BI877" s="203">
        <f>IF(N877="nulová",J877,0)</f>
        <v>0</v>
      </c>
      <c r="BJ877" s="18" t="s">
        <v>87</v>
      </c>
      <c r="BK877" s="203">
        <f>ROUND(I877*H877,2)</f>
        <v>0</v>
      </c>
      <c r="BL877" s="18" t="s">
        <v>508</v>
      </c>
      <c r="BM877" s="202" t="s">
        <v>1128</v>
      </c>
    </row>
    <row r="878" spans="1:65" s="2" customFormat="1" ht="29.25">
      <c r="A878" s="35"/>
      <c r="B878" s="36"/>
      <c r="C878" s="37"/>
      <c r="D878" s="204" t="s">
        <v>254</v>
      </c>
      <c r="E878" s="37"/>
      <c r="F878" s="205" t="s">
        <v>1129</v>
      </c>
      <c r="G878" s="37"/>
      <c r="H878" s="37"/>
      <c r="I878" s="206"/>
      <c r="J878" s="37"/>
      <c r="K878" s="37"/>
      <c r="L878" s="40"/>
      <c r="M878" s="207"/>
      <c r="N878" s="208"/>
      <c r="O878" s="72"/>
      <c r="P878" s="72"/>
      <c r="Q878" s="72"/>
      <c r="R878" s="72"/>
      <c r="S878" s="72"/>
      <c r="T878" s="73"/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T878" s="18" t="s">
        <v>254</v>
      </c>
      <c r="AU878" s="18" t="s">
        <v>89</v>
      </c>
    </row>
    <row r="879" spans="1:65" s="13" customFormat="1">
      <c r="B879" s="209"/>
      <c r="C879" s="210"/>
      <c r="D879" s="204" t="s">
        <v>255</v>
      </c>
      <c r="E879" s="211" t="s">
        <v>1</v>
      </c>
      <c r="F879" s="212" t="s">
        <v>1130</v>
      </c>
      <c r="G879" s="210"/>
      <c r="H879" s="211" t="s">
        <v>1</v>
      </c>
      <c r="I879" s="213"/>
      <c r="J879" s="210"/>
      <c r="K879" s="210"/>
      <c r="L879" s="214"/>
      <c r="M879" s="215"/>
      <c r="N879" s="216"/>
      <c r="O879" s="216"/>
      <c r="P879" s="216"/>
      <c r="Q879" s="216"/>
      <c r="R879" s="216"/>
      <c r="S879" s="216"/>
      <c r="T879" s="217"/>
      <c r="AT879" s="218" t="s">
        <v>255</v>
      </c>
      <c r="AU879" s="218" t="s">
        <v>89</v>
      </c>
      <c r="AV879" s="13" t="s">
        <v>87</v>
      </c>
      <c r="AW879" s="13" t="s">
        <v>35</v>
      </c>
      <c r="AX879" s="13" t="s">
        <v>79</v>
      </c>
      <c r="AY879" s="218" t="s">
        <v>245</v>
      </c>
    </row>
    <row r="880" spans="1:65" s="14" customFormat="1">
      <c r="B880" s="219"/>
      <c r="C880" s="220"/>
      <c r="D880" s="204" t="s">
        <v>255</v>
      </c>
      <c r="E880" s="221" t="s">
        <v>1</v>
      </c>
      <c r="F880" s="222" t="s">
        <v>1131</v>
      </c>
      <c r="G880" s="220"/>
      <c r="H880" s="223">
        <v>2.2000000000000002</v>
      </c>
      <c r="I880" s="224"/>
      <c r="J880" s="220"/>
      <c r="K880" s="220"/>
      <c r="L880" s="225"/>
      <c r="M880" s="226"/>
      <c r="N880" s="227"/>
      <c r="O880" s="227"/>
      <c r="P880" s="227"/>
      <c r="Q880" s="227"/>
      <c r="R880" s="227"/>
      <c r="S880" s="227"/>
      <c r="T880" s="228"/>
      <c r="AT880" s="229" t="s">
        <v>255</v>
      </c>
      <c r="AU880" s="229" t="s">
        <v>89</v>
      </c>
      <c r="AV880" s="14" t="s">
        <v>89</v>
      </c>
      <c r="AW880" s="14" t="s">
        <v>35</v>
      </c>
      <c r="AX880" s="14" t="s">
        <v>79</v>
      </c>
      <c r="AY880" s="229" t="s">
        <v>245</v>
      </c>
    </row>
    <row r="881" spans="2:51" s="14" customFormat="1">
      <c r="B881" s="219"/>
      <c r="C881" s="220"/>
      <c r="D881" s="204" t="s">
        <v>255</v>
      </c>
      <c r="E881" s="221" t="s">
        <v>1</v>
      </c>
      <c r="F881" s="222" t="s">
        <v>1132</v>
      </c>
      <c r="G881" s="220"/>
      <c r="H881" s="223">
        <v>2.1</v>
      </c>
      <c r="I881" s="224"/>
      <c r="J881" s="220"/>
      <c r="K881" s="220"/>
      <c r="L881" s="225"/>
      <c r="M881" s="226"/>
      <c r="N881" s="227"/>
      <c r="O881" s="227"/>
      <c r="P881" s="227"/>
      <c r="Q881" s="227"/>
      <c r="R881" s="227"/>
      <c r="S881" s="227"/>
      <c r="T881" s="228"/>
      <c r="AT881" s="229" t="s">
        <v>255</v>
      </c>
      <c r="AU881" s="229" t="s">
        <v>89</v>
      </c>
      <c r="AV881" s="14" t="s">
        <v>89</v>
      </c>
      <c r="AW881" s="14" t="s">
        <v>35</v>
      </c>
      <c r="AX881" s="14" t="s">
        <v>79</v>
      </c>
      <c r="AY881" s="229" t="s">
        <v>245</v>
      </c>
    </row>
    <row r="882" spans="2:51" s="14" customFormat="1">
      <c r="B882" s="219"/>
      <c r="C882" s="220"/>
      <c r="D882" s="204" t="s">
        <v>255</v>
      </c>
      <c r="E882" s="221" t="s">
        <v>1</v>
      </c>
      <c r="F882" s="222" t="s">
        <v>1133</v>
      </c>
      <c r="G882" s="220"/>
      <c r="H882" s="223">
        <v>1.08</v>
      </c>
      <c r="I882" s="224"/>
      <c r="J882" s="220"/>
      <c r="K882" s="220"/>
      <c r="L882" s="225"/>
      <c r="M882" s="226"/>
      <c r="N882" s="227"/>
      <c r="O882" s="227"/>
      <c r="P882" s="227"/>
      <c r="Q882" s="227"/>
      <c r="R882" s="227"/>
      <c r="S882" s="227"/>
      <c r="T882" s="228"/>
      <c r="AT882" s="229" t="s">
        <v>255</v>
      </c>
      <c r="AU882" s="229" t="s">
        <v>89</v>
      </c>
      <c r="AV882" s="14" t="s">
        <v>89</v>
      </c>
      <c r="AW882" s="14" t="s">
        <v>35</v>
      </c>
      <c r="AX882" s="14" t="s">
        <v>79</v>
      </c>
      <c r="AY882" s="229" t="s">
        <v>245</v>
      </c>
    </row>
    <row r="883" spans="2:51" s="14" customFormat="1">
      <c r="B883" s="219"/>
      <c r="C883" s="220"/>
      <c r="D883" s="204" t="s">
        <v>255</v>
      </c>
      <c r="E883" s="221" t="s">
        <v>1</v>
      </c>
      <c r="F883" s="222" t="s">
        <v>1134</v>
      </c>
      <c r="G883" s="220"/>
      <c r="H883" s="223">
        <v>11.6</v>
      </c>
      <c r="I883" s="224"/>
      <c r="J883" s="220"/>
      <c r="K883" s="220"/>
      <c r="L883" s="225"/>
      <c r="M883" s="226"/>
      <c r="N883" s="227"/>
      <c r="O883" s="227"/>
      <c r="P883" s="227"/>
      <c r="Q883" s="227"/>
      <c r="R883" s="227"/>
      <c r="S883" s="227"/>
      <c r="T883" s="228"/>
      <c r="AT883" s="229" t="s">
        <v>255</v>
      </c>
      <c r="AU883" s="229" t="s">
        <v>89</v>
      </c>
      <c r="AV883" s="14" t="s">
        <v>89</v>
      </c>
      <c r="AW883" s="14" t="s">
        <v>35</v>
      </c>
      <c r="AX883" s="14" t="s">
        <v>79</v>
      </c>
      <c r="AY883" s="229" t="s">
        <v>245</v>
      </c>
    </row>
    <row r="884" spans="2:51" s="13" customFormat="1">
      <c r="B884" s="209"/>
      <c r="C884" s="210"/>
      <c r="D884" s="204" t="s">
        <v>255</v>
      </c>
      <c r="E884" s="211" t="s">
        <v>1</v>
      </c>
      <c r="F884" s="212" t="s">
        <v>1135</v>
      </c>
      <c r="G884" s="210"/>
      <c r="H884" s="211" t="s">
        <v>1</v>
      </c>
      <c r="I884" s="213"/>
      <c r="J884" s="210"/>
      <c r="K884" s="210"/>
      <c r="L884" s="214"/>
      <c r="M884" s="215"/>
      <c r="N884" s="216"/>
      <c r="O884" s="216"/>
      <c r="P884" s="216"/>
      <c r="Q884" s="216"/>
      <c r="R884" s="216"/>
      <c r="S884" s="216"/>
      <c r="T884" s="217"/>
      <c r="AT884" s="218" t="s">
        <v>255</v>
      </c>
      <c r="AU884" s="218" t="s">
        <v>89</v>
      </c>
      <c r="AV884" s="13" t="s">
        <v>87</v>
      </c>
      <c r="AW884" s="13" t="s">
        <v>35</v>
      </c>
      <c r="AX884" s="13" t="s">
        <v>79</v>
      </c>
      <c r="AY884" s="218" t="s">
        <v>245</v>
      </c>
    </row>
    <row r="885" spans="2:51" s="14" customFormat="1">
      <c r="B885" s="219"/>
      <c r="C885" s="220"/>
      <c r="D885" s="204" t="s">
        <v>255</v>
      </c>
      <c r="E885" s="221" t="s">
        <v>1</v>
      </c>
      <c r="F885" s="222" t="s">
        <v>1136</v>
      </c>
      <c r="G885" s="220"/>
      <c r="H885" s="223">
        <v>2.52</v>
      </c>
      <c r="I885" s="224"/>
      <c r="J885" s="220"/>
      <c r="K885" s="220"/>
      <c r="L885" s="225"/>
      <c r="M885" s="226"/>
      <c r="N885" s="227"/>
      <c r="O885" s="227"/>
      <c r="P885" s="227"/>
      <c r="Q885" s="227"/>
      <c r="R885" s="227"/>
      <c r="S885" s="227"/>
      <c r="T885" s="228"/>
      <c r="AT885" s="229" t="s">
        <v>255</v>
      </c>
      <c r="AU885" s="229" t="s">
        <v>89</v>
      </c>
      <c r="AV885" s="14" t="s">
        <v>89</v>
      </c>
      <c r="AW885" s="14" t="s">
        <v>35</v>
      </c>
      <c r="AX885" s="14" t="s">
        <v>79</v>
      </c>
      <c r="AY885" s="229" t="s">
        <v>245</v>
      </c>
    </row>
    <row r="886" spans="2:51" s="14" customFormat="1">
      <c r="B886" s="219"/>
      <c r="C886" s="220"/>
      <c r="D886" s="204" t="s">
        <v>255</v>
      </c>
      <c r="E886" s="221" t="s">
        <v>1</v>
      </c>
      <c r="F886" s="222" t="s">
        <v>1137</v>
      </c>
      <c r="G886" s="220"/>
      <c r="H886" s="223">
        <v>65.099999999999994</v>
      </c>
      <c r="I886" s="224"/>
      <c r="J886" s="220"/>
      <c r="K886" s="220"/>
      <c r="L886" s="225"/>
      <c r="M886" s="226"/>
      <c r="N886" s="227"/>
      <c r="O886" s="227"/>
      <c r="P886" s="227"/>
      <c r="Q886" s="227"/>
      <c r="R886" s="227"/>
      <c r="S886" s="227"/>
      <c r="T886" s="228"/>
      <c r="AT886" s="229" t="s">
        <v>255</v>
      </c>
      <c r="AU886" s="229" t="s">
        <v>89</v>
      </c>
      <c r="AV886" s="14" t="s">
        <v>89</v>
      </c>
      <c r="AW886" s="14" t="s">
        <v>35</v>
      </c>
      <c r="AX886" s="14" t="s">
        <v>79</v>
      </c>
      <c r="AY886" s="229" t="s">
        <v>245</v>
      </c>
    </row>
    <row r="887" spans="2:51" s="14" customFormat="1">
      <c r="B887" s="219"/>
      <c r="C887" s="220"/>
      <c r="D887" s="204" t="s">
        <v>255</v>
      </c>
      <c r="E887" s="221" t="s">
        <v>1</v>
      </c>
      <c r="F887" s="222" t="s">
        <v>1138</v>
      </c>
      <c r="G887" s="220"/>
      <c r="H887" s="223">
        <v>4.95</v>
      </c>
      <c r="I887" s="224"/>
      <c r="J887" s="220"/>
      <c r="K887" s="220"/>
      <c r="L887" s="225"/>
      <c r="M887" s="226"/>
      <c r="N887" s="227"/>
      <c r="O887" s="227"/>
      <c r="P887" s="227"/>
      <c r="Q887" s="227"/>
      <c r="R887" s="227"/>
      <c r="S887" s="227"/>
      <c r="T887" s="228"/>
      <c r="AT887" s="229" t="s">
        <v>255</v>
      </c>
      <c r="AU887" s="229" t="s">
        <v>89</v>
      </c>
      <c r="AV887" s="14" t="s">
        <v>89</v>
      </c>
      <c r="AW887" s="14" t="s">
        <v>35</v>
      </c>
      <c r="AX887" s="14" t="s">
        <v>79</v>
      </c>
      <c r="AY887" s="229" t="s">
        <v>245</v>
      </c>
    </row>
    <row r="888" spans="2:51" s="14" customFormat="1">
      <c r="B888" s="219"/>
      <c r="C888" s="220"/>
      <c r="D888" s="204" t="s">
        <v>255</v>
      </c>
      <c r="E888" s="221" t="s">
        <v>1</v>
      </c>
      <c r="F888" s="222" t="s">
        <v>1139</v>
      </c>
      <c r="G888" s="220"/>
      <c r="H888" s="223">
        <v>19.5</v>
      </c>
      <c r="I888" s="224"/>
      <c r="J888" s="220"/>
      <c r="K888" s="220"/>
      <c r="L888" s="225"/>
      <c r="M888" s="226"/>
      <c r="N888" s="227"/>
      <c r="O888" s="227"/>
      <c r="P888" s="227"/>
      <c r="Q888" s="227"/>
      <c r="R888" s="227"/>
      <c r="S888" s="227"/>
      <c r="T888" s="228"/>
      <c r="AT888" s="229" t="s">
        <v>255</v>
      </c>
      <c r="AU888" s="229" t="s">
        <v>89</v>
      </c>
      <c r="AV888" s="14" t="s">
        <v>89</v>
      </c>
      <c r="AW888" s="14" t="s">
        <v>35</v>
      </c>
      <c r="AX888" s="14" t="s">
        <v>79</v>
      </c>
      <c r="AY888" s="229" t="s">
        <v>245</v>
      </c>
    </row>
    <row r="889" spans="2:51" s="14" customFormat="1">
      <c r="B889" s="219"/>
      <c r="C889" s="220"/>
      <c r="D889" s="204" t="s">
        <v>255</v>
      </c>
      <c r="E889" s="221" t="s">
        <v>1</v>
      </c>
      <c r="F889" s="222" t="s">
        <v>1140</v>
      </c>
      <c r="G889" s="220"/>
      <c r="H889" s="223">
        <v>3.52</v>
      </c>
      <c r="I889" s="224"/>
      <c r="J889" s="220"/>
      <c r="K889" s="220"/>
      <c r="L889" s="225"/>
      <c r="M889" s="226"/>
      <c r="N889" s="227"/>
      <c r="O889" s="227"/>
      <c r="P889" s="227"/>
      <c r="Q889" s="227"/>
      <c r="R889" s="227"/>
      <c r="S889" s="227"/>
      <c r="T889" s="228"/>
      <c r="AT889" s="229" t="s">
        <v>255</v>
      </c>
      <c r="AU889" s="229" t="s">
        <v>89</v>
      </c>
      <c r="AV889" s="14" t="s">
        <v>89</v>
      </c>
      <c r="AW889" s="14" t="s">
        <v>35</v>
      </c>
      <c r="AX889" s="14" t="s">
        <v>79</v>
      </c>
      <c r="AY889" s="229" t="s">
        <v>245</v>
      </c>
    </row>
    <row r="890" spans="2:51" s="14" customFormat="1">
      <c r="B890" s="219"/>
      <c r="C890" s="220"/>
      <c r="D890" s="204" t="s">
        <v>255</v>
      </c>
      <c r="E890" s="221" t="s">
        <v>1</v>
      </c>
      <c r="F890" s="222" t="s">
        <v>1141</v>
      </c>
      <c r="G890" s="220"/>
      <c r="H890" s="223">
        <v>3.4</v>
      </c>
      <c r="I890" s="224"/>
      <c r="J890" s="220"/>
      <c r="K890" s="220"/>
      <c r="L890" s="225"/>
      <c r="M890" s="226"/>
      <c r="N890" s="227"/>
      <c r="O890" s="227"/>
      <c r="P890" s="227"/>
      <c r="Q890" s="227"/>
      <c r="R890" s="227"/>
      <c r="S890" s="227"/>
      <c r="T890" s="228"/>
      <c r="AT890" s="229" t="s">
        <v>255</v>
      </c>
      <c r="AU890" s="229" t="s">
        <v>89</v>
      </c>
      <c r="AV890" s="14" t="s">
        <v>89</v>
      </c>
      <c r="AW890" s="14" t="s">
        <v>35</v>
      </c>
      <c r="AX890" s="14" t="s">
        <v>79</v>
      </c>
      <c r="AY890" s="229" t="s">
        <v>245</v>
      </c>
    </row>
    <row r="891" spans="2:51" s="13" customFormat="1">
      <c r="B891" s="209"/>
      <c r="C891" s="210"/>
      <c r="D891" s="204" t="s">
        <v>255</v>
      </c>
      <c r="E891" s="211" t="s">
        <v>1</v>
      </c>
      <c r="F891" s="212" t="s">
        <v>1142</v>
      </c>
      <c r="G891" s="210"/>
      <c r="H891" s="211" t="s">
        <v>1</v>
      </c>
      <c r="I891" s="213"/>
      <c r="J891" s="210"/>
      <c r="K891" s="210"/>
      <c r="L891" s="214"/>
      <c r="M891" s="215"/>
      <c r="N891" s="216"/>
      <c r="O891" s="216"/>
      <c r="P891" s="216"/>
      <c r="Q891" s="216"/>
      <c r="R891" s="216"/>
      <c r="S891" s="216"/>
      <c r="T891" s="217"/>
      <c r="AT891" s="218" t="s">
        <v>255</v>
      </c>
      <c r="AU891" s="218" t="s">
        <v>89</v>
      </c>
      <c r="AV891" s="13" t="s">
        <v>87</v>
      </c>
      <c r="AW891" s="13" t="s">
        <v>35</v>
      </c>
      <c r="AX891" s="13" t="s">
        <v>79</v>
      </c>
      <c r="AY891" s="218" t="s">
        <v>245</v>
      </c>
    </row>
    <row r="892" spans="2:51" s="14" customFormat="1">
      <c r="B892" s="219"/>
      <c r="C892" s="220"/>
      <c r="D892" s="204" t="s">
        <v>255</v>
      </c>
      <c r="E892" s="221" t="s">
        <v>1</v>
      </c>
      <c r="F892" s="222" t="s">
        <v>1143</v>
      </c>
      <c r="G892" s="220"/>
      <c r="H892" s="223">
        <v>2.1030000000000002</v>
      </c>
      <c r="I892" s="224"/>
      <c r="J892" s="220"/>
      <c r="K892" s="220"/>
      <c r="L892" s="225"/>
      <c r="M892" s="226"/>
      <c r="N892" s="227"/>
      <c r="O892" s="227"/>
      <c r="P892" s="227"/>
      <c r="Q892" s="227"/>
      <c r="R892" s="227"/>
      <c r="S892" s="227"/>
      <c r="T892" s="228"/>
      <c r="AT892" s="229" t="s">
        <v>255</v>
      </c>
      <c r="AU892" s="229" t="s">
        <v>89</v>
      </c>
      <c r="AV892" s="14" t="s">
        <v>89</v>
      </c>
      <c r="AW892" s="14" t="s">
        <v>35</v>
      </c>
      <c r="AX892" s="14" t="s">
        <v>79</v>
      </c>
      <c r="AY892" s="229" t="s">
        <v>245</v>
      </c>
    </row>
    <row r="893" spans="2:51" s="14" customFormat="1">
      <c r="B893" s="219"/>
      <c r="C893" s="220"/>
      <c r="D893" s="204" t="s">
        <v>255</v>
      </c>
      <c r="E893" s="221" t="s">
        <v>1</v>
      </c>
      <c r="F893" s="222" t="s">
        <v>1144</v>
      </c>
      <c r="G893" s="220"/>
      <c r="H893" s="223">
        <v>8.5549999999999997</v>
      </c>
      <c r="I893" s="224"/>
      <c r="J893" s="220"/>
      <c r="K893" s="220"/>
      <c r="L893" s="225"/>
      <c r="M893" s="226"/>
      <c r="N893" s="227"/>
      <c r="O893" s="227"/>
      <c r="P893" s="227"/>
      <c r="Q893" s="227"/>
      <c r="R893" s="227"/>
      <c r="S893" s="227"/>
      <c r="T893" s="228"/>
      <c r="AT893" s="229" t="s">
        <v>255</v>
      </c>
      <c r="AU893" s="229" t="s">
        <v>89</v>
      </c>
      <c r="AV893" s="14" t="s">
        <v>89</v>
      </c>
      <c r="AW893" s="14" t="s">
        <v>35</v>
      </c>
      <c r="AX893" s="14" t="s">
        <v>79</v>
      </c>
      <c r="AY893" s="229" t="s">
        <v>245</v>
      </c>
    </row>
    <row r="894" spans="2:51" s="14" customFormat="1">
      <c r="B894" s="219"/>
      <c r="C894" s="220"/>
      <c r="D894" s="204" t="s">
        <v>255</v>
      </c>
      <c r="E894" s="221" t="s">
        <v>1</v>
      </c>
      <c r="F894" s="222" t="s">
        <v>1145</v>
      </c>
      <c r="G894" s="220"/>
      <c r="H894" s="223">
        <v>3.5</v>
      </c>
      <c r="I894" s="224"/>
      <c r="J894" s="220"/>
      <c r="K894" s="220"/>
      <c r="L894" s="225"/>
      <c r="M894" s="226"/>
      <c r="N894" s="227"/>
      <c r="O894" s="227"/>
      <c r="P894" s="227"/>
      <c r="Q894" s="227"/>
      <c r="R894" s="227"/>
      <c r="S894" s="227"/>
      <c r="T894" s="228"/>
      <c r="AT894" s="229" t="s">
        <v>255</v>
      </c>
      <c r="AU894" s="229" t="s">
        <v>89</v>
      </c>
      <c r="AV894" s="14" t="s">
        <v>89</v>
      </c>
      <c r="AW894" s="14" t="s">
        <v>35</v>
      </c>
      <c r="AX894" s="14" t="s">
        <v>79</v>
      </c>
      <c r="AY894" s="229" t="s">
        <v>245</v>
      </c>
    </row>
    <row r="895" spans="2:51" s="14" customFormat="1">
      <c r="B895" s="219"/>
      <c r="C895" s="220"/>
      <c r="D895" s="204" t="s">
        <v>255</v>
      </c>
      <c r="E895" s="221" t="s">
        <v>1</v>
      </c>
      <c r="F895" s="222" t="s">
        <v>1146</v>
      </c>
      <c r="G895" s="220"/>
      <c r="H895" s="223">
        <v>3.3149999999999999</v>
      </c>
      <c r="I895" s="224"/>
      <c r="J895" s="220"/>
      <c r="K895" s="220"/>
      <c r="L895" s="225"/>
      <c r="M895" s="226"/>
      <c r="N895" s="227"/>
      <c r="O895" s="227"/>
      <c r="P895" s="227"/>
      <c r="Q895" s="227"/>
      <c r="R895" s="227"/>
      <c r="S895" s="227"/>
      <c r="T895" s="228"/>
      <c r="AT895" s="229" t="s">
        <v>255</v>
      </c>
      <c r="AU895" s="229" t="s">
        <v>89</v>
      </c>
      <c r="AV895" s="14" t="s">
        <v>89</v>
      </c>
      <c r="AW895" s="14" t="s">
        <v>35</v>
      </c>
      <c r="AX895" s="14" t="s">
        <v>79</v>
      </c>
      <c r="AY895" s="229" t="s">
        <v>245</v>
      </c>
    </row>
    <row r="896" spans="2:51" s="14" customFormat="1">
      <c r="B896" s="219"/>
      <c r="C896" s="220"/>
      <c r="D896" s="204" t="s">
        <v>255</v>
      </c>
      <c r="E896" s="221" t="s">
        <v>1</v>
      </c>
      <c r="F896" s="222" t="s">
        <v>616</v>
      </c>
      <c r="G896" s="220"/>
      <c r="H896" s="223">
        <v>9</v>
      </c>
      <c r="I896" s="224"/>
      <c r="J896" s="220"/>
      <c r="K896" s="220"/>
      <c r="L896" s="225"/>
      <c r="M896" s="226"/>
      <c r="N896" s="227"/>
      <c r="O896" s="227"/>
      <c r="P896" s="227"/>
      <c r="Q896" s="227"/>
      <c r="R896" s="227"/>
      <c r="S896" s="227"/>
      <c r="T896" s="228"/>
      <c r="AT896" s="229" t="s">
        <v>255</v>
      </c>
      <c r="AU896" s="229" t="s">
        <v>89</v>
      </c>
      <c r="AV896" s="14" t="s">
        <v>89</v>
      </c>
      <c r="AW896" s="14" t="s">
        <v>35</v>
      </c>
      <c r="AX896" s="14" t="s">
        <v>79</v>
      </c>
      <c r="AY896" s="229" t="s">
        <v>245</v>
      </c>
    </row>
    <row r="897" spans="1:65" s="13" customFormat="1">
      <c r="B897" s="209"/>
      <c r="C897" s="210"/>
      <c r="D897" s="204" t="s">
        <v>255</v>
      </c>
      <c r="E897" s="211" t="s">
        <v>1</v>
      </c>
      <c r="F897" s="212" t="s">
        <v>1147</v>
      </c>
      <c r="G897" s="210"/>
      <c r="H897" s="211" t="s">
        <v>1</v>
      </c>
      <c r="I897" s="213"/>
      <c r="J897" s="210"/>
      <c r="K897" s="210"/>
      <c r="L897" s="214"/>
      <c r="M897" s="215"/>
      <c r="N897" s="216"/>
      <c r="O897" s="216"/>
      <c r="P897" s="216"/>
      <c r="Q897" s="216"/>
      <c r="R897" s="216"/>
      <c r="S897" s="216"/>
      <c r="T897" s="217"/>
      <c r="AT897" s="218" t="s">
        <v>255</v>
      </c>
      <c r="AU897" s="218" t="s">
        <v>89</v>
      </c>
      <c r="AV897" s="13" t="s">
        <v>87</v>
      </c>
      <c r="AW897" s="13" t="s">
        <v>35</v>
      </c>
      <c r="AX897" s="13" t="s">
        <v>79</v>
      </c>
      <c r="AY897" s="218" t="s">
        <v>245</v>
      </c>
    </row>
    <row r="898" spans="1:65" s="14" customFormat="1">
      <c r="B898" s="219"/>
      <c r="C898" s="220"/>
      <c r="D898" s="204" t="s">
        <v>255</v>
      </c>
      <c r="E898" s="221" t="s">
        <v>1</v>
      </c>
      <c r="F898" s="222" t="s">
        <v>1148</v>
      </c>
      <c r="G898" s="220"/>
      <c r="H898" s="223">
        <v>6.3</v>
      </c>
      <c r="I898" s="224"/>
      <c r="J898" s="220"/>
      <c r="K898" s="220"/>
      <c r="L898" s="225"/>
      <c r="M898" s="226"/>
      <c r="N898" s="227"/>
      <c r="O898" s="227"/>
      <c r="P898" s="227"/>
      <c r="Q898" s="227"/>
      <c r="R898" s="227"/>
      <c r="S898" s="227"/>
      <c r="T898" s="228"/>
      <c r="AT898" s="229" t="s">
        <v>255</v>
      </c>
      <c r="AU898" s="229" t="s">
        <v>89</v>
      </c>
      <c r="AV898" s="14" t="s">
        <v>89</v>
      </c>
      <c r="AW898" s="14" t="s">
        <v>35</v>
      </c>
      <c r="AX898" s="14" t="s">
        <v>79</v>
      </c>
      <c r="AY898" s="229" t="s">
        <v>245</v>
      </c>
    </row>
    <row r="899" spans="1:65" s="14" customFormat="1">
      <c r="B899" s="219"/>
      <c r="C899" s="220"/>
      <c r="D899" s="204" t="s">
        <v>255</v>
      </c>
      <c r="E899" s="221" t="s">
        <v>1</v>
      </c>
      <c r="F899" s="222" t="s">
        <v>1149</v>
      </c>
      <c r="G899" s="220"/>
      <c r="H899" s="223">
        <v>4.32</v>
      </c>
      <c r="I899" s="224"/>
      <c r="J899" s="220"/>
      <c r="K899" s="220"/>
      <c r="L899" s="225"/>
      <c r="M899" s="226"/>
      <c r="N899" s="227"/>
      <c r="O899" s="227"/>
      <c r="P899" s="227"/>
      <c r="Q899" s="227"/>
      <c r="R899" s="227"/>
      <c r="S899" s="227"/>
      <c r="T899" s="228"/>
      <c r="AT899" s="229" t="s">
        <v>255</v>
      </c>
      <c r="AU899" s="229" t="s">
        <v>89</v>
      </c>
      <c r="AV899" s="14" t="s">
        <v>89</v>
      </c>
      <c r="AW899" s="14" t="s">
        <v>35</v>
      </c>
      <c r="AX899" s="14" t="s">
        <v>79</v>
      </c>
      <c r="AY899" s="229" t="s">
        <v>245</v>
      </c>
    </row>
    <row r="900" spans="1:65" s="14" customFormat="1">
      <c r="B900" s="219"/>
      <c r="C900" s="220"/>
      <c r="D900" s="204" t="s">
        <v>255</v>
      </c>
      <c r="E900" s="221" t="s">
        <v>1</v>
      </c>
      <c r="F900" s="222" t="s">
        <v>1133</v>
      </c>
      <c r="G900" s="220"/>
      <c r="H900" s="223">
        <v>1.08</v>
      </c>
      <c r="I900" s="224"/>
      <c r="J900" s="220"/>
      <c r="K900" s="220"/>
      <c r="L900" s="225"/>
      <c r="M900" s="226"/>
      <c r="N900" s="227"/>
      <c r="O900" s="227"/>
      <c r="P900" s="227"/>
      <c r="Q900" s="227"/>
      <c r="R900" s="227"/>
      <c r="S900" s="227"/>
      <c r="T900" s="228"/>
      <c r="AT900" s="229" t="s">
        <v>255</v>
      </c>
      <c r="AU900" s="229" t="s">
        <v>89</v>
      </c>
      <c r="AV900" s="14" t="s">
        <v>89</v>
      </c>
      <c r="AW900" s="14" t="s">
        <v>35</v>
      </c>
      <c r="AX900" s="14" t="s">
        <v>79</v>
      </c>
      <c r="AY900" s="229" t="s">
        <v>245</v>
      </c>
    </row>
    <row r="901" spans="1:65" s="15" customFormat="1">
      <c r="B901" s="241"/>
      <c r="C901" s="242"/>
      <c r="D901" s="204" t="s">
        <v>255</v>
      </c>
      <c r="E901" s="243" t="s">
        <v>1</v>
      </c>
      <c r="F901" s="244" t="s">
        <v>274</v>
      </c>
      <c r="G901" s="242"/>
      <c r="H901" s="245">
        <v>154.143</v>
      </c>
      <c r="I901" s="246"/>
      <c r="J901" s="242"/>
      <c r="K901" s="242"/>
      <c r="L901" s="247"/>
      <c r="M901" s="248"/>
      <c r="N901" s="249"/>
      <c r="O901" s="249"/>
      <c r="P901" s="249"/>
      <c r="Q901" s="249"/>
      <c r="R901" s="249"/>
      <c r="S901" s="249"/>
      <c r="T901" s="250"/>
      <c r="AT901" s="251" t="s">
        <v>255</v>
      </c>
      <c r="AU901" s="251" t="s">
        <v>89</v>
      </c>
      <c r="AV901" s="15" t="s">
        <v>252</v>
      </c>
      <c r="AW901" s="15" t="s">
        <v>35</v>
      </c>
      <c r="AX901" s="15" t="s">
        <v>87</v>
      </c>
      <c r="AY901" s="251" t="s">
        <v>245</v>
      </c>
    </row>
    <row r="902" spans="1:65" s="2" customFormat="1" ht="16.5" customHeight="1">
      <c r="A902" s="35"/>
      <c r="B902" s="36"/>
      <c r="C902" s="230" t="s">
        <v>1150</v>
      </c>
      <c r="D902" s="230" t="s">
        <v>258</v>
      </c>
      <c r="E902" s="231" t="s">
        <v>1121</v>
      </c>
      <c r="F902" s="232" t="s">
        <v>1122</v>
      </c>
      <c r="G902" s="233" t="s">
        <v>95</v>
      </c>
      <c r="H902" s="234">
        <v>161.85</v>
      </c>
      <c r="I902" s="235"/>
      <c r="J902" s="236">
        <f>ROUND(I902*H902,2)</f>
        <v>0</v>
      </c>
      <c r="K902" s="237"/>
      <c r="L902" s="238"/>
      <c r="M902" s="239" t="s">
        <v>1</v>
      </c>
      <c r="N902" s="240" t="s">
        <v>44</v>
      </c>
      <c r="O902" s="72"/>
      <c r="P902" s="200">
        <f>O902*H902</f>
        <v>0</v>
      </c>
      <c r="Q902" s="200">
        <v>2.0000000000000001E-4</v>
      </c>
      <c r="R902" s="200">
        <f>Q902*H902</f>
        <v>3.2370000000000003E-2</v>
      </c>
      <c r="S902" s="200">
        <v>0</v>
      </c>
      <c r="T902" s="201">
        <f>S902*H902</f>
        <v>0</v>
      </c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R902" s="202" t="s">
        <v>473</v>
      </c>
      <c r="AT902" s="202" t="s">
        <v>258</v>
      </c>
      <c r="AU902" s="202" t="s">
        <v>89</v>
      </c>
      <c r="AY902" s="18" t="s">
        <v>245</v>
      </c>
      <c r="BE902" s="203">
        <f>IF(N902="základní",J902,0)</f>
        <v>0</v>
      </c>
      <c r="BF902" s="203">
        <f>IF(N902="snížená",J902,0)</f>
        <v>0</v>
      </c>
      <c r="BG902" s="203">
        <f>IF(N902="zákl. přenesená",J902,0)</f>
        <v>0</v>
      </c>
      <c r="BH902" s="203">
        <f>IF(N902="sníž. přenesená",J902,0)</f>
        <v>0</v>
      </c>
      <c r="BI902" s="203">
        <f>IF(N902="nulová",J902,0)</f>
        <v>0</v>
      </c>
      <c r="BJ902" s="18" t="s">
        <v>87</v>
      </c>
      <c r="BK902" s="203">
        <f>ROUND(I902*H902,2)</f>
        <v>0</v>
      </c>
      <c r="BL902" s="18" t="s">
        <v>508</v>
      </c>
      <c r="BM902" s="202" t="s">
        <v>1151</v>
      </c>
    </row>
    <row r="903" spans="1:65" s="2" customFormat="1">
      <c r="A903" s="35"/>
      <c r="B903" s="36"/>
      <c r="C903" s="37"/>
      <c r="D903" s="204" t="s">
        <v>254</v>
      </c>
      <c r="E903" s="37"/>
      <c r="F903" s="205" t="s">
        <v>1122</v>
      </c>
      <c r="G903" s="37"/>
      <c r="H903" s="37"/>
      <c r="I903" s="206"/>
      <c r="J903" s="37"/>
      <c r="K903" s="37"/>
      <c r="L903" s="40"/>
      <c r="M903" s="207"/>
      <c r="N903" s="208"/>
      <c r="O903" s="72"/>
      <c r="P903" s="72"/>
      <c r="Q903" s="72"/>
      <c r="R903" s="72"/>
      <c r="S903" s="72"/>
      <c r="T903" s="73"/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T903" s="18" t="s">
        <v>254</v>
      </c>
      <c r="AU903" s="18" t="s">
        <v>89</v>
      </c>
    </row>
    <row r="904" spans="1:65" s="14" customFormat="1">
      <c r="B904" s="219"/>
      <c r="C904" s="220"/>
      <c r="D904" s="204" t="s">
        <v>255</v>
      </c>
      <c r="E904" s="220"/>
      <c r="F904" s="222" t="s">
        <v>1152</v>
      </c>
      <c r="G904" s="220"/>
      <c r="H904" s="223">
        <v>161.85</v>
      </c>
      <c r="I904" s="224"/>
      <c r="J904" s="220"/>
      <c r="K904" s="220"/>
      <c r="L904" s="225"/>
      <c r="M904" s="226"/>
      <c r="N904" s="227"/>
      <c r="O904" s="227"/>
      <c r="P904" s="227"/>
      <c r="Q904" s="227"/>
      <c r="R904" s="227"/>
      <c r="S904" s="227"/>
      <c r="T904" s="228"/>
      <c r="AT904" s="229" t="s">
        <v>255</v>
      </c>
      <c r="AU904" s="229" t="s">
        <v>89</v>
      </c>
      <c r="AV904" s="14" t="s">
        <v>89</v>
      </c>
      <c r="AW904" s="14" t="s">
        <v>4</v>
      </c>
      <c r="AX904" s="14" t="s">
        <v>87</v>
      </c>
      <c r="AY904" s="229" t="s">
        <v>245</v>
      </c>
    </row>
    <row r="905" spans="1:65" s="2" customFormat="1" ht="24.2" customHeight="1">
      <c r="A905" s="35"/>
      <c r="B905" s="36"/>
      <c r="C905" s="190" t="s">
        <v>1153</v>
      </c>
      <c r="D905" s="190" t="s">
        <v>248</v>
      </c>
      <c r="E905" s="191" t="s">
        <v>1154</v>
      </c>
      <c r="F905" s="192" t="s">
        <v>1155</v>
      </c>
      <c r="G905" s="193" t="s">
        <v>95</v>
      </c>
      <c r="H905" s="194">
        <v>701.755</v>
      </c>
      <c r="I905" s="195"/>
      <c r="J905" s="196">
        <f>ROUND(I905*H905,2)</f>
        <v>0</v>
      </c>
      <c r="K905" s="197"/>
      <c r="L905" s="40"/>
      <c r="M905" s="198" t="s">
        <v>1</v>
      </c>
      <c r="N905" s="199" t="s">
        <v>44</v>
      </c>
      <c r="O905" s="72"/>
      <c r="P905" s="200">
        <f>O905*H905</f>
        <v>0</v>
      </c>
      <c r="Q905" s="200">
        <v>2.1000000000000001E-4</v>
      </c>
      <c r="R905" s="200">
        <f>Q905*H905</f>
        <v>0.14736855000000001</v>
      </c>
      <c r="S905" s="200">
        <v>0</v>
      </c>
      <c r="T905" s="201">
        <f>S905*H905</f>
        <v>0</v>
      </c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R905" s="202" t="s">
        <v>508</v>
      </c>
      <c r="AT905" s="202" t="s">
        <v>248</v>
      </c>
      <c r="AU905" s="202" t="s">
        <v>89</v>
      </c>
      <c r="AY905" s="18" t="s">
        <v>245</v>
      </c>
      <c r="BE905" s="203">
        <f>IF(N905="základní",J905,0)</f>
        <v>0</v>
      </c>
      <c r="BF905" s="203">
        <f>IF(N905="snížená",J905,0)</f>
        <v>0</v>
      </c>
      <c r="BG905" s="203">
        <f>IF(N905="zákl. přenesená",J905,0)</f>
        <v>0</v>
      </c>
      <c r="BH905" s="203">
        <f>IF(N905="sníž. přenesená",J905,0)</f>
        <v>0</v>
      </c>
      <c r="BI905" s="203">
        <f>IF(N905="nulová",J905,0)</f>
        <v>0</v>
      </c>
      <c r="BJ905" s="18" t="s">
        <v>87</v>
      </c>
      <c r="BK905" s="203">
        <f>ROUND(I905*H905,2)</f>
        <v>0</v>
      </c>
      <c r="BL905" s="18" t="s">
        <v>508</v>
      </c>
      <c r="BM905" s="202" t="s">
        <v>1156</v>
      </c>
    </row>
    <row r="906" spans="1:65" s="2" customFormat="1" ht="19.5">
      <c r="A906" s="35"/>
      <c r="B906" s="36"/>
      <c r="C906" s="37"/>
      <c r="D906" s="204" t="s">
        <v>254</v>
      </c>
      <c r="E906" s="37"/>
      <c r="F906" s="205" t="s">
        <v>1157</v>
      </c>
      <c r="G906" s="37"/>
      <c r="H906" s="37"/>
      <c r="I906" s="206"/>
      <c r="J906" s="37"/>
      <c r="K906" s="37"/>
      <c r="L906" s="40"/>
      <c r="M906" s="207"/>
      <c r="N906" s="208"/>
      <c r="O906" s="72"/>
      <c r="P906" s="72"/>
      <c r="Q906" s="72"/>
      <c r="R906" s="72"/>
      <c r="S906" s="72"/>
      <c r="T906" s="73"/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T906" s="18" t="s">
        <v>254</v>
      </c>
      <c r="AU906" s="18" t="s">
        <v>89</v>
      </c>
    </row>
    <row r="907" spans="1:65" s="13" customFormat="1">
      <c r="B907" s="209"/>
      <c r="C907" s="210"/>
      <c r="D907" s="204" t="s">
        <v>255</v>
      </c>
      <c r="E907" s="211" t="s">
        <v>1</v>
      </c>
      <c r="F907" s="212" t="s">
        <v>1158</v>
      </c>
      <c r="G907" s="210"/>
      <c r="H907" s="211" t="s">
        <v>1</v>
      </c>
      <c r="I907" s="213"/>
      <c r="J907" s="210"/>
      <c r="K907" s="210"/>
      <c r="L907" s="214"/>
      <c r="M907" s="215"/>
      <c r="N907" s="216"/>
      <c r="O907" s="216"/>
      <c r="P907" s="216"/>
      <c r="Q907" s="216"/>
      <c r="R907" s="216"/>
      <c r="S907" s="216"/>
      <c r="T907" s="217"/>
      <c r="AT907" s="218" t="s">
        <v>255</v>
      </c>
      <c r="AU907" s="218" t="s">
        <v>89</v>
      </c>
      <c r="AV907" s="13" t="s">
        <v>87</v>
      </c>
      <c r="AW907" s="13" t="s">
        <v>35</v>
      </c>
      <c r="AX907" s="13" t="s">
        <v>79</v>
      </c>
      <c r="AY907" s="218" t="s">
        <v>245</v>
      </c>
    </row>
    <row r="908" spans="1:65" s="14" customFormat="1">
      <c r="B908" s="219"/>
      <c r="C908" s="220"/>
      <c r="D908" s="204" t="s">
        <v>255</v>
      </c>
      <c r="E908" s="221" t="s">
        <v>1</v>
      </c>
      <c r="F908" s="222" t="s">
        <v>115</v>
      </c>
      <c r="G908" s="220"/>
      <c r="H908" s="223">
        <v>49.274999999999999</v>
      </c>
      <c r="I908" s="224"/>
      <c r="J908" s="220"/>
      <c r="K908" s="220"/>
      <c r="L908" s="225"/>
      <c r="M908" s="226"/>
      <c r="N908" s="227"/>
      <c r="O908" s="227"/>
      <c r="P908" s="227"/>
      <c r="Q908" s="227"/>
      <c r="R908" s="227"/>
      <c r="S908" s="227"/>
      <c r="T908" s="228"/>
      <c r="AT908" s="229" t="s">
        <v>255</v>
      </c>
      <c r="AU908" s="229" t="s">
        <v>89</v>
      </c>
      <c r="AV908" s="14" t="s">
        <v>89</v>
      </c>
      <c r="AW908" s="14" t="s">
        <v>35</v>
      </c>
      <c r="AX908" s="14" t="s">
        <v>79</v>
      </c>
      <c r="AY908" s="229" t="s">
        <v>245</v>
      </c>
    </row>
    <row r="909" spans="1:65" s="13" customFormat="1">
      <c r="B909" s="209"/>
      <c r="C909" s="210"/>
      <c r="D909" s="204" t="s">
        <v>255</v>
      </c>
      <c r="E909" s="211" t="s">
        <v>1</v>
      </c>
      <c r="F909" s="212" t="s">
        <v>1159</v>
      </c>
      <c r="G909" s="210"/>
      <c r="H909" s="211" t="s">
        <v>1</v>
      </c>
      <c r="I909" s="213"/>
      <c r="J909" s="210"/>
      <c r="K909" s="210"/>
      <c r="L909" s="214"/>
      <c r="M909" s="215"/>
      <c r="N909" s="216"/>
      <c r="O909" s="216"/>
      <c r="P909" s="216"/>
      <c r="Q909" s="216"/>
      <c r="R909" s="216"/>
      <c r="S909" s="216"/>
      <c r="T909" s="217"/>
      <c r="AT909" s="218" t="s">
        <v>255</v>
      </c>
      <c r="AU909" s="218" t="s">
        <v>89</v>
      </c>
      <c r="AV909" s="13" t="s">
        <v>87</v>
      </c>
      <c r="AW909" s="13" t="s">
        <v>35</v>
      </c>
      <c r="AX909" s="13" t="s">
        <v>79</v>
      </c>
      <c r="AY909" s="218" t="s">
        <v>245</v>
      </c>
    </row>
    <row r="910" spans="1:65" s="14" customFormat="1">
      <c r="B910" s="219"/>
      <c r="C910" s="220"/>
      <c r="D910" s="204" t="s">
        <v>255</v>
      </c>
      <c r="E910" s="221" t="s">
        <v>1</v>
      </c>
      <c r="F910" s="222" t="s">
        <v>1160</v>
      </c>
      <c r="G910" s="220"/>
      <c r="H910" s="223">
        <v>135.47</v>
      </c>
      <c r="I910" s="224"/>
      <c r="J910" s="220"/>
      <c r="K910" s="220"/>
      <c r="L910" s="225"/>
      <c r="M910" s="226"/>
      <c r="N910" s="227"/>
      <c r="O910" s="227"/>
      <c r="P910" s="227"/>
      <c r="Q910" s="227"/>
      <c r="R910" s="227"/>
      <c r="S910" s="227"/>
      <c r="T910" s="228"/>
      <c r="AT910" s="229" t="s">
        <v>255</v>
      </c>
      <c r="AU910" s="229" t="s">
        <v>89</v>
      </c>
      <c r="AV910" s="14" t="s">
        <v>89</v>
      </c>
      <c r="AW910" s="14" t="s">
        <v>35</v>
      </c>
      <c r="AX910" s="14" t="s">
        <v>79</v>
      </c>
      <c r="AY910" s="229" t="s">
        <v>245</v>
      </c>
    </row>
    <row r="911" spans="1:65" s="13" customFormat="1">
      <c r="B911" s="209"/>
      <c r="C911" s="210"/>
      <c r="D911" s="204" t="s">
        <v>255</v>
      </c>
      <c r="E911" s="211" t="s">
        <v>1</v>
      </c>
      <c r="F911" s="212" t="s">
        <v>1161</v>
      </c>
      <c r="G911" s="210"/>
      <c r="H911" s="211" t="s">
        <v>1</v>
      </c>
      <c r="I911" s="213"/>
      <c r="J911" s="210"/>
      <c r="K911" s="210"/>
      <c r="L911" s="214"/>
      <c r="M911" s="215"/>
      <c r="N911" s="216"/>
      <c r="O911" s="216"/>
      <c r="P911" s="216"/>
      <c r="Q911" s="216"/>
      <c r="R911" s="216"/>
      <c r="S911" s="216"/>
      <c r="T911" s="217"/>
      <c r="AT911" s="218" t="s">
        <v>255</v>
      </c>
      <c r="AU911" s="218" t="s">
        <v>89</v>
      </c>
      <c r="AV911" s="13" t="s">
        <v>87</v>
      </c>
      <c r="AW911" s="13" t="s">
        <v>35</v>
      </c>
      <c r="AX911" s="13" t="s">
        <v>79</v>
      </c>
      <c r="AY911" s="218" t="s">
        <v>245</v>
      </c>
    </row>
    <row r="912" spans="1:65" s="14" customFormat="1">
      <c r="B912" s="219"/>
      <c r="C912" s="220"/>
      <c r="D912" s="204" t="s">
        <v>255</v>
      </c>
      <c r="E912" s="221" t="s">
        <v>1</v>
      </c>
      <c r="F912" s="222" t="s">
        <v>1162</v>
      </c>
      <c r="G912" s="220"/>
      <c r="H912" s="223">
        <v>153.53</v>
      </c>
      <c r="I912" s="224"/>
      <c r="J912" s="220"/>
      <c r="K912" s="220"/>
      <c r="L912" s="225"/>
      <c r="M912" s="226"/>
      <c r="N912" s="227"/>
      <c r="O912" s="227"/>
      <c r="P912" s="227"/>
      <c r="Q912" s="227"/>
      <c r="R912" s="227"/>
      <c r="S912" s="227"/>
      <c r="T912" s="228"/>
      <c r="AT912" s="229" t="s">
        <v>255</v>
      </c>
      <c r="AU912" s="229" t="s">
        <v>89</v>
      </c>
      <c r="AV912" s="14" t="s">
        <v>89</v>
      </c>
      <c r="AW912" s="14" t="s">
        <v>35</v>
      </c>
      <c r="AX912" s="14" t="s">
        <v>79</v>
      </c>
      <c r="AY912" s="229" t="s">
        <v>245</v>
      </c>
    </row>
    <row r="913" spans="1:65" s="13" customFormat="1">
      <c r="B913" s="209"/>
      <c r="C913" s="210"/>
      <c r="D913" s="204" t="s">
        <v>255</v>
      </c>
      <c r="E913" s="211" t="s">
        <v>1</v>
      </c>
      <c r="F913" s="212" t="s">
        <v>1163</v>
      </c>
      <c r="G913" s="210"/>
      <c r="H913" s="211" t="s">
        <v>1</v>
      </c>
      <c r="I913" s="213"/>
      <c r="J913" s="210"/>
      <c r="K913" s="210"/>
      <c r="L913" s="214"/>
      <c r="M913" s="215"/>
      <c r="N913" s="216"/>
      <c r="O913" s="216"/>
      <c r="P913" s="216"/>
      <c r="Q913" s="216"/>
      <c r="R913" s="216"/>
      <c r="S913" s="216"/>
      <c r="T913" s="217"/>
      <c r="AT913" s="218" t="s">
        <v>255</v>
      </c>
      <c r="AU913" s="218" t="s">
        <v>89</v>
      </c>
      <c r="AV913" s="13" t="s">
        <v>87</v>
      </c>
      <c r="AW913" s="13" t="s">
        <v>35</v>
      </c>
      <c r="AX913" s="13" t="s">
        <v>79</v>
      </c>
      <c r="AY913" s="218" t="s">
        <v>245</v>
      </c>
    </row>
    <row r="914" spans="1:65" s="14" customFormat="1">
      <c r="B914" s="219"/>
      <c r="C914" s="220"/>
      <c r="D914" s="204" t="s">
        <v>255</v>
      </c>
      <c r="E914" s="221" t="s">
        <v>1</v>
      </c>
      <c r="F914" s="222" t="s">
        <v>122</v>
      </c>
      <c r="G914" s="220"/>
      <c r="H914" s="223">
        <v>35.75</v>
      </c>
      <c r="I914" s="224"/>
      <c r="J914" s="220"/>
      <c r="K914" s="220"/>
      <c r="L914" s="225"/>
      <c r="M914" s="226"/>
      <c r="N914" s="227"/>
      <c r="O914" s="227"/>
      <c r="P914" s="227"/>
      <c r="Q914" s="227"/>
      <c r="R914" s="227"/>
      <c r="S914" s="227"/>
      <c r="T914" s="228"/>
      <c r="AT914" s="229" t="s">
        <v>255</v>
      </c>
      <c r="AU914" s="229" t="s">
        <v>89</v>
      </c>
      <c r="AV914" s="14" t="s">
        <v>89</v>
      </c>
      <c r="AW914" s="14" t="s">
        <v>35</v>
      </c>
      <c r="AX914" s="14" t="s">
        <v>79</v>
      </c>
      <c r="AY914" s="229" t="s">
        <v>245</v>
      </c>
    </row>
    <row r="915" spans="1:65" s="13" customFormat="1">
      <c r="B915" s="209"/>
      <c r="C915" s="210"/>
      <c r="D915" s="204" t="s">
        <v>255</v>
      </c>
      <c r="E915" s="211" t="s">
        <v>1</v>
      </c>
      <c r="F915" s="212" t="s">
        <v>1164</v>
      </c>
      <c r="G915" s="210"/>
      <c r="H915" s="211" t="s">
        <v>1</v>
      </c>
      <c r="I915" s="213"/>
      <c r="J915" s="210"/>
      <c r="K915" s="210"/>
      <c r="L915" s="214"/>
      <c r="M915" s="215"/>
      <c r="N915" s="216"/>
      <c r="O915" s="216"/>
      <c r="P915" s="216"/>
      <c r="Q915" s="216"/>
      <c r="R915" s="216"/>
      <c r="S915" s="216"/>
      <c r="T915" s="217"/>
      <c r="AT915" s="218" t="s">
        <v>255</v>
      </c>
      <c r="AU915" s="218" t="s">
        <v>89</v>
      </c>
      <c r="AV915" s="13" t="s">
        <v>87</v>
      </c>
      <c r="AW915" s="13" t="s">
        <v>35</v>
      </c>
      <c r="AX915" s="13" t="s">
        <v>79</v>
      </c>
      <c r="AY915" s="218" t="s">
        <v>245</v>
      </c>
    </row>
    <row r="916" spans="1:65" s="14" customFormat="1">
      <c r="B916" s="219"/>
      <c r="C916" s="220"/>
      <c r="D916" s="204" t="s">
        <v>255</v>
      </c>
      <c r="E916" s="221" t="s">
        <v>1</v>
      </c>
      <c r="F916" s="222" t="s">
        <v>1165</v>
      </c>
      <c r="G916" s="220"/>
      <c r="H916" s="223">
        <v>121.07</v>
      </c>
      <c r="I916" s="224"/>
      <c r="J916" s="220"/>
      <c r="K916" s="220"/>
      <c r="L916" s="225"/>
      <c r="M916" s="226"/>
      <c r="N916" s="227"/>
      <c r="O916" s="227"/>
      <c r="P916" s="227"/>
      <c r="Q916" s="227"/>
      <c r="R916" s="227"/>
      <c r="S916" s="227"/>
      <c r="T916" s="228"/>
      <c r="AT916" s="229" t="s">
        <v>255</v>
      </c>
      <c r="AU916" s="229" t="s">
        <v>89</v>
      </c>
      <c r="AV916" s="14" t="s">
        <v>89</v>
      </c>
      <c r="AW916" s="14" t="s">
        <v>35</v>
      </c>
      <c r="AX916" s="14" t="s">
        <v>79</v>
      </c>
      <c r="AY916" s="229" t="s">
        <v>245</v>
      </c>
    </row>
    <row r="917" spans="1:65" s="13" customFormat="1">
      <c r="B917" s="209"/>
      <c r="C917" s="210"/>
      <c r="D917" s="204" t="s">
        <v>255</v>
      </c>
      <c r="E917" s="211" t="s">
        <v>1</v>
      </c>
      <c r="F917" s="212" t="s">
        <v>1166</v>
      </c>
      <c r="G917" s="210"/>
      <c r="H917" s="211" t="s">
        <v>1</v>
      </c>
      <c r="I917" s="213"/>
      <c r="J917" s="210"/>
      <c r="K917" s="210"/>
      <c r="L917" s="214"/>
      <c r="M917" s="215"/>
      <c r="N917" s="216"/>
      <c r="O917" s="216"/>
      <c r="P917" s="216"/>
      <c r="Q917" s="216"/>
      <c r="R917" s="216"/>
      <c r="S917" s="216"/>
      <c r="T917" s="217"/>
      <c r="AT917" s="218" t="s">
        <v>255</v>
      </c>
      <c r="AU917" s="218" t="s">
        <v>89</v>
      </c>
      <c r="AV917" s="13" t="s">
        <v>87</v>
      </c>
      <c r="AW917" s="13" t="s">
        <v>35</v>
      </c>
      <c r="AX917" s="13" t="s">
        <v>79</v>
      </c>
      <c r="AY917" s="218" t="s">
        <v>245</v>
      </c>
    </row>
    <row r="918" spans="1:65" s="14" customFormat="1">
      <c r="B918" s="219"/>
      <c r="C918" s="220"/>
      <c r="D918" s="204" t="s">
        <v>255</v>
      </c>
      <c r="E918" s="221" t="s">
        <v>1</v>
      </c>
      <c r="F918" s="222" t="s">
        <v>1167</v>
      </c>
      <c r="G918" s="220"/>
      <c r="H918" s="223">
        <v>94.86</v>
      </c>
      <c r="I918" s="224"/>
      <c r="J918" s="220"/>
      <c r="K918" s="220"/>
      <c r="L918" s="225"/>
      <c r="M918" s="226"/>
      <c r="N918" s="227"/>
      <c r="O918" s="227"/>
      <c r="P918" s="227"/>
      <c r="Q918" s="227"/>
      <c r="R918" s="227"/>
      <c r="S918" s="227"/>
      <c r="T918" s="228"/>
      <c r="AT918" s="229" t="s">
        <v>255</v>
      </c>
      <c r="AU918" s="229" t="s">
        <v>89</v>
      </c>
      <c r="AV918" s="14" t="s">
        <v>89</v>
      </c>
      <c r="AW918" s="14" t="s">
        <v>35</v>
      </c>
      <c r="AX918" s="14" t="s">
        <v>79</v>
      </c>
      <c r="AY918" s="229" t="s">
        <v>245</v>
      </c>
    </row>
    <row r="919" spans="1:65" s="13" customFormat="1">
      <c r="B919" s="209"/>
      <c r="C919" s="210"/>
      <c r="D919" s="204" t="s">
        <v>255</v>
      </c>
      <c r="E919" s="211" t="s">
        <v>1</v>
      </c>
      <c r="F919" s="212" t="s">
        <v>1168</v>
      </c>
      <c r="G919" s="210"/>
      <c r="H919" s="211" t="s">
        <v>1</v>
      </c>
      <c r="I919" s="213"/>
      <c r="J919" s="210"/>
      <c r="K919" s="210"/>
      <c r="L919" s="214"/>
      <c r="M919" s="215"/>
      <c r="N919" s="216"/>
      <c r="O919" s="216"/>
      <c r="P919" s="216"/>
      <c r="Q919" s="216"/>
      <c r="R919" s="216"/>
      <c r="S919" s="216"/>
      <c r="T919" s="217"/>
      <c r="AT919" s="218" t="s">
        <v>255</v>
      </c>
      <c r="AU919" s="218" t="s">
        <v>89</v>
      </c>
      <c r="AV919" s="13" t="s">
        <v>87</v>
      </c>
      <c r="AW919" s="13" t="s">
        <v>35</v>
      </c>
      <c r="AX919" s="13" t="s">
        <v>79</v>
      </c>
      <c r="AY919" s="218" t="s">
        <v>245</v>
      </c>
    </row>
    <row r="920" spans="1:65" s="14" customFormat="1">
      <c r="B920" s="219"/>
      <c r="C920" s="220"/>
      <c r="D920" s="204" t="s">
        <v>255</v>
      </c>
      <c r="E920" s="221" t="s">
        <v>1</v>
      </c>
      <c r="F920" s="222" t="s">
        <v>103</v>
      </c>
      <c r="G920" s="220"/>
      <c r="H920" s="223">
        <v>111.8</v>
      </c>
      <c r="I920" s="224"/>
      <c r="J920" s="220"/>
      <c r="K920" s="220"/>
      <c r="L920" s="225"/>
      <c r="M920" s="226"/>
      <c r="N920" s="227"/>
      <c r="O920" s="227"/>
      <c r="P920" s="227"/>
      <c r="Q920" s="227"/>
      <c r="R920" s="227"/>
      <c r="S920" s="227"/>
      <c r="T920" s="228"/>
      <c r="AT920" s="229" t="s">
        <v>255</v>
      </c>
      <c r="AU920" s="229" t="s">
        <v>89</v>
      </c>
      <c r="AV920" s="14" t="s">
        <v>89</v>
      </c>
      <c r="AW920" s="14" t="s">
        <v>35</v>
      </c>
      <c r="AX920" s="14" t="s">
        <v>79</v>
      </c>
      <c r="AY920" s="229" t="s">
        <v>245</v>
      </c>
    </row>
    <row r="921" spans="1:65" s="15" customFormat="1">
      <c r="B921" s="241"/>
      <c r="C921" s="242"/>
      <c r="D921" s="204" t="s">
        <v>255</v>
      </c>
      <c r="E921" s="243" t="s">
        <v>1</v>
      </c>
      <c r="F921" s="244" t="s">
        <v>274</v>
      </c>
      <c r="G921" s="242"/>
      <c r="H921" s="245">
        <v>701.755</v>
      </c>
      <c r="I921" s="246"/>
      <c r="J921" s="242"/>
      <c r="K921" s="242"/>
      <c r="L921" s="247"/>
      <c r="M921" s="248"/>
      <c r="N921" s="249"/>
      <c r="O921" s="249"/>
      <c r="P921" s="249"/>
      <c r="Q921" s="249"/>
      <c r="R921" s="249"/>
      <c r="S921" s="249"/>
      <c r="T921" s="250"/>
      <c r="AT921" s="251" t="s">
        <v>255</v>
      </c>
      <c r="AU921" s="251" t="s">
        <v>89</v>
      </c>
      <c r="AV921" s="15" t="s">
        <v>252</v>
      </c>
      <c r="AW921" s="15" t="s">
        <v>35</v>
      </c>
      <c r="AX921" s="15" t="s">
        <v>87</v>
      </c>
      <c r="AY921" s="251" t="s">
        <v>245</v>
      </c>
    </row>
    <row r="922" spans="1:65" s="2" customFormat="1" ht="24.2" customHeight="1">
      <c r="A922" s="35"/>
      <c r="B922" s="36"/>
      <c r="C922" s="190" t="s">
        <v>1169</v>
      </c>
      <c r="D922" s="190" t="s">
        <v>248</v>
      </c>
      <c r="E922" s="191" t="s">
        <v>1170</v>
      </c>
      <c r="F922" s="192" t="s">
        <v>1171</v>
      </c>
      <c r="G922" s="193" t="s">
        <v>95</v>
      </c>
      <c r="H922" s="194">
        <v>62.3</v>
      </c>
      <c r="I922" s="195"/>
      <c r="J922" s="196">
        <f>ROUND(I922*H922,2)</f>
        <v>0</v>
      </c>
      <c r="K922" s="197"/>
      <c r="L922" s="40"/>
      <c r="M922" s="198" t="s">
        <v>1</v>
      </c>
      <c r="N922" s="199" t="s">
        <v>44</v>
      </c>
      <c r="O922" s="72"/>
      <c r="P922" s="200">
        <f>O922*H922</f>
        <v>0</v>
      </c>
      <c r="Q922" s="200">
        <v>2.1000000000000001E-4</v>
      </c>
      <c r="R922" s="200">
        <f>Q922*H922</f>
        <v>1.3082999999999999E-2</v>
      </c>
      <c r="S922" s="200">
        <v>0</v>
      </c>
      <c r="T922" s="201">
        <f>S922*H922</f>
        <v>0</v>
      </c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  <c r="AR922" s="202" t="s">
        <v>508</v>
      </c>
      <c r="AT922" s="202" t="s">
        <v>248</v>
      </c>
      <c r="AU922" s="202" t="s">
        <v>89</v>
      </c>
      <c r="AY922" s="18" t="s">
        <v>245</v>
      </c>
      <c r="BE922" s="203">
        <f>IF(N922="základní",J922,0)</f>
        <v>0</v>
      </c>
      <c r="BF922" s="203">
        <f>IF(N922="snížená",J922,0)</f>
        <v>0</v>
      </c>
      <c r="BG922" s="203">
        <f>IF(N922="zákl. přenesená",J922,0)</f>
        <v>0</v>
      </c>
      <c r="BH922" s="203">
        <f>IF(N922="sníž. přenesená",J922,0)</f>
        <v>0</v>
      </c>
      <c r="BI922" s="203">
        <f>IF(N922="nulová",J922,0)</f>
        <v>0</v>
      </c>
      <c r="BJ922" s="18" t="s">
        <v>87</v>
      </c>
      <c r="BK922" s="203">
        <f>ROUND(I922*H922,2)</f>
        <v>0</v>
      </c>
      <c r="BL922" s="18" t="s">
        <v>508</v>
      </c>
      <c r="BM922" s="202" t="s">
        <v>1172</v>
      </c>
    </row>
    <row r="923" spans="1:65" s="2" customFormat="1" ht="19.5">
      <c r="A923" s="35"/>
      <c r="B923" s="36"/>
      <c r="C923" s="37"/>
      <c r="D923" s="204" t="s">
        <v>254</v>
      </c>
      <c r="E923" s="37"/>
      <c r="F923" s="205" t="s">
        <v>1173</v>
      </c>
      <c r="G923" s="37"/>
      <c r="H923" s="37"/>
      <c r="I923" s="206"/>
      <c r="J923" s="37"/>
      <c r="K923" s="37"/>
      <c r="L923" s="40"/>
      <c r="M923" s="207"/>
      <c r="N923" s="208"/>
      <c r="O923" s="72"/>
      <c r="P923" s="72"/>
      <c r="Q923" s="72"/>
      <c r="R923" s="72"/>
      <c r="S923" s="72"/>
      <c r="T923" s="73"/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T923" s="18" t="s">
        <v>254</v>
      </c>
      <c r="AU923" s="18" t="s">
        <v>89</v>
      </c>
    </row>
    <row r="924" spans="1:65" s="13" customFormat="1">
      <c r="B924" s="209"/>
      <c r="C924" s="210"/>
      <c r="D924" s="204" t="s">
        <v>255</v>
      </c>
      <c r="E924" s="211" t="s">
        <v>1</v>
      </c>
      <c r="F924" s="212" t="s">
        <v>1174</v>
      </c>
      <c r="G924" s="210"/>
      <c r="H924" s="211" t="s">
        <v>1</v>
      </c>
      <c r="I924" s="213"/>
      <c r="J924" s="210"/>
      <c r="K924" s="210"/>
      <c r="L924" s="214"/>
      <c r="M924" s="215"/>
      <c r="N924" s="216"/>
      <c r="O924" s="216"/>
      <c r="P924" s="216"/>
      <c r="Q924" s="216"/>
      <c r="R924" s="216"/>
      <c r="S924" s="216"/>
      <c r="T924" s="217"/>
      <c r="AT924" s="218" t="s">
        <v>255</v>
      </c>
      <c r="AU924" s="218" t="s">
        <v>89</v>
      </c>
      <c r="AV924" s="13" t="s">
        <v>87</v>
      </c>
      <c r="AW924" s="13" t="s">
        <v>35</v>
      </c>
      <c r="AX924" s="13" t="s">
        <v>79</v>
      </c>
      <c r="AY924" s="218" t="s">
        <v>245</v>
      </c>
    </row>
    <row r="925" spans="1:65" s="14" customFormat="1">
      <c r="B925" s="219"/>
      <c r="C925" s="220"/>
      <c r="D925" s="204" t="s">
        <v>255</v>
      </c>
      <c r="E925" s="221" t="s">
        <v>1</v>
      </c>
      <c r="F925" s="222" t="s">
        <v>111</v>
      </c>
      <c r="G925" s="220"/>
      <c r="H925" s="223">
        <v>62.3</v>
      </c>
      <c r="I925" s="224"/>
      <c r="J925" s="220"/>
      <c r="K925" s="220"/>
      <c r="L925" s="225"/>
      <c r="M925" s="226"/>
      <c r="N925" s="227"/>
      <c r="O925" s="227"/>
      <c r="P925" s="227"/>
      <c r="Q925" s="227"/>
      <c r="R925" s="227"/>
      <c r="S925" s="227"/>
      <c r="T925" s="228"/>
      <c r="AT925" s="229" t="s">
        <v>255</v>
      </c>
      <c r="AU925" s="229" t="s">
        <v>89</v>
      </c>
      <c r="AV925" s="14" t="s">
        <v>89</v>
      </c>
      <c r="AW925" s="14" t="s">
        <v>35</v>
      </c>
      <c r="AX925" s="14" t="s">
        <v>79</v>
      </c>
      <c r="AY925" s="229" t="s">
        <v>245</v>
      </c>
    </row>
    <row r="926" spans="1:65" s="15" customFormat="1">
      <c r="B926" s="241"/>
      <c r="C926" s="242"/>
      <c r="D926" s="204" t="s">
        <v>255</v>
      </c>
      <c r="E926" s="243" t="s">
        <v>1</v>
      </c>
      <c r="F926" s="244" t="s">
        <v>274</v>
      </c>
      <c r="G926" s="242"/>
      <c r="H926" s="245">
        <v>62.3</v>
      </c>
      <c r="I926" s="246"/>
      <c r="J926" s="242"/>
      <c r="K926" s="242"/>
      <c r="L926" s="247"/>
      <c r="M926" s="248"/>
      <c r="N926" s="249"/>
      <c r="O926" s="249"/>
      <c r="P926" s="249"/>
      <c r="Q926" s="249"/>
      <c r="R926" s="249"/>
      <c r="S926" s="249"/>
      <c r="T926" s="250"/>
      <c r="AT926" s="251" t="s">
        <v>255</v>
      </c>
      <c r="AU926" s="251" t="s">
        <v>89</v>
      </c>
      <c r="AV926" s="15" t="s">
        <v>252</v>
      </c>
      <c r="AW926" s="15" t="s">
        <v>35</v>
      </c>
      <c r="AX926" s="15" t="s">
        <v>87</v>
      </c>
      <c r="AY926" s="251" t="s">
        <v>245</v>
      </c>
    </row>
    <row r="927" spans="1:65" s="2" customFormat="1" ht="24.2" customHeight="1">
      <c r="A927" s="35"/>
      <c r="B927" s="36"/>
      <c r="C927" s="190" t="s">
        <v>1175</v>
      </c>
      <c r="D927" s="190" t="s">
        <v>248</v>
      </c>
      <c r="E927" s="191" t="s">
        <v>1176</v>
      </c>
      <c r="F927" s="192" t="s">
        <v>1177</v>
      </c>
      <c r="G927" s="193" t="s">
        <v>95</v>
      </c>
      <c r="H927" s="194">
        <v>701.755</v>
      </c>
      <c r="I927" s="195"/>
      <c r="J927" s="196">
        <f>ROUND(I927*H927,2)</f>
        <v>0</v>
      </c>
      <c r="K927" s="197"/>
      <c r="L927" s="40"/>
      <c r="M927" s="198" t="s">
        <v>1</v>
      </c>
      <c r="N927" s="199" t="s">
        <v>44</v>
      </c>
      <c r="O927" s="72"/>
      <c r="P927" s="200">
        <f>O927*H927</f>
        <v>0</v>
      </c>
      <c r="Q927" s="200">
        <v>2.9E-4</v>
      </c>
      <c r="R927" s="200">
        <f>Q927*H927</f>
        <v>0.20350894999999999</v>
      </c>
      <c r="S927" s="200">
        <v>0</v>
      </c>
      <c r="T927" s="201">
        <f>S927*H927</f>
        <v>0</v>
      </c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R927" s="202" t="s">
        <v>508</v>
      </c>
      <c r="AT927" s="202" t="s">
        <v>248</v>
      </c>
      <c r="AU927" s="202" t="s">
        <v>89</v>
      </c>
      <c r="AY927" s="18" t="s">
        <v>245</v>
      </c>
      <c r="BE927" s="203">
        <f>IF(N927="základní",J927,0)</f>
        <v>0</v>
      </c>
      <c r="BF927" s="203">
        <f>IF(N927="snížená",J927,0)</f>
        <v>0</v>
      </c>
      <c r="BG927" s="203">
        <f>IF(N927="zákl. přenesená",J927,0)</f>
        <v>0</v>
      </c>
      <c r="BH927" s="203">
        <f>IF(N927="sníž. přenesená",J927,0)</f>
        <v>0</v>
      </c>
      <c r="BI927" s="203">
        <f>IF(N927="nulová",J927,0)</f>
        <v>0</v>
      </c>
      <c r="BJ927" s="18" t="s">
        <v>87</v>
      </c>
      <c r="BK927" s="203">
        <f>ROUND(I927*H927,2)</f>
        <v>0</v>
      </c>
      <c r="BL927" s="18" t="s">
        <v>508</v>
      </c>
      <c r="BM927" s="202" t="s">
        <v>1178</v>
      </c>
    </row>
    <row r="928" spans="1:65" s="2" customFormat="1" ht="19.5">
      <c r="A928" s="35"/>
      <c r="B928" s="36"/>
      <c r="C928" s="37"/>
      <c r="D928" s="204" t="s">
        <v>254</v>
      </c>
      <c r="E928" s="37"/>
      <c r="F928" s="205" t="s">
        <v>1179</v>
      </c>
      <c r="G928" s="37"/>
      <c r="H928" s="37"/>
      <c r="I928" s="206"/>
      <c r="J928" s="37"/>
      <c r="K928" s="37"/>
      <c r="L928" s="40"/>
      <c r="M928" s="207"/>
      <c r="N928" s="208"/>
      <c r="O928" s="72"/>
      <c r="P928" s="72"/>
      <c r="Q928" s="72"/>
      <c r="R928" s="72"/>
      <c r="S928" s="72"/>
      <c r="T928" s="73"/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T928" s="18" t="s">
        <v>254</v>
      </c>
      <c r="AU928" s="18" t="s">
        <v>89</v>
      </c>
    </row>
    <row r="929" spans="1:65" s="13" customFormat="1">
      <c r="B929" s="209"/>
      <c r="C929" s="210"/>
      <c r="D929" s="204" t="s">
        <v>255</v>
      </c>
      <c r="E929" s="211" t="s">
        <v>1</v>
      </c>
      <c r="F929" s="212" t="s">
        <v>1158</v>
      </c>
      <c r="G929" s="210"/>
      <c r="H929" s="211" t="s">
        <v>1</v>
      </c>
      <c r="I929" s="213"/>
      <c r="J929" s="210"/>
      <c r="K929" s="210"/>
      <c r="L929" s="214"/>
      <c r="M929" s="215"/>
      <c r="N929" s="216"/>
      <c r="O929" s="216"/>
      <c r="P929" s="216"/>
      <c r="Q929" s="216"/>
      <c r="R929" s="216"/>
      <c r="S929" s="216"/>
      <c r="T929" s="217"/>
      <c r="AT929" s="218" t="s">
        <v>255</v>
      </c>
      <c r="AU929" s="218" t="s">
        <v>89</v>
      </c>
      <c r="AV929" s="13" t="s">
        <v>87</v>
      </c>
      <c r="AW929" s="13" t="s">
        <v>35</v>
      </c>
      <c r="AX929" s="13" t="s">
        <v>79</v>
      </c>
      <c r="AY929" s="218" t="s">
        <v>245</v>
      </c>
    </row>
    <row r="930" spans="1:65" s="14" customFormat="1">
      <c r="B930" s="219"/>
      <c r="C930" s="220"/>
      <c r="D930" s="204" t="s">
        <v>255</v>
      </c>
      <c r="E930" s="221" t="s">
        <v>1</v>
      </c>
      <c r="F930" s="222" t="s">
        <v>115</v>
      </c>
      <c r="G930" s="220"/>
      <c r="H930" s="223">
        <v>49.274999999999999</v>
      </c>
      <c r="I930" s="224"/>
      <c r="J930" s="220"/>
      <c r="K930" s="220"/>
      <c r="L930" s="225"/>
      <c r="M930" s="226"/>
      <c r="N930" s="227"/>
      <c r="O930" s="227"/>
      <c r="P930" s="227"/>
      <c r="Q930" s="227"/>
      <c r="R930" s="227"/>
      <c r="S930" s="227"/>
      <c r="T930" s="228"/>
      <c r="AT930" s="229" t="s">
        <v>255</v>
      </c>
      <c r="AU930" s="229" t="s">
        <v>89</v>
      </c>
      <c r="AV930" s="14" t="s">
        <v>89</v>
      </c>
      <c r="AW930" s="14" t="s">
        <v>35</v>
      </c>
      <c r="AX930" s="14" t="s">
        <v>79</v>
      </c>
      <c r="AY930" s="229" t="s">
        <v>245</v>
      </c>
    </row>
    <row r="931" spans="1:65" s="13" customFormat="1">
      <c r="B931" s="209"/>
      <c r="C931" s="210"/>
      <c r="D931" s="204" t="s">
        <v>255</v>
      </c>
      <c r="E931" s="211" t="s">
        <v>1</v>
      </c>
      <c r="F931" s="212" t="s">
        <v>1159</v>
      </c>
      <c r="G931" s="210"/>
      <c r="H931" s="211" t="s">
        <v>1</v>
      </c>
      <c r="I931" s="213"/>
      <c r="J931" s="210"/>
      <c r="K931" s="210"/>
      <c r="L931" s="214"/>
      <c r="M931" s="215"/>
      <c r="N931" s="216"/>
      <c r="O931" s="216"/>
      <c r="P931" s="216"/>
      <c r="Q931" s="216"/>
      <c r="R931" s="216"/>
      <c r="S931" s="216"/>
      <c r="T931" s="217"/>
      <c r="AT931" s="218" t="s">
        <v>255</v>
      </c>
      <c r="AU931" s="218" t="s">
        <v>89</v>
      </c>
      <c r="AV931" s="13" t="s">
        <v>87</v>
      </c>
      <c r="AW931" s="13" t="s">
        <v>35</v>
      </c>
      <c r="AX931" s="13" t="s">
        <v>79</v>
      </c>
      <c r="AY931" s="218" t="s">
        <v>245</v>
      </c>
    </row>
    <row r="932" spans="1:65" s="14" customFormat="1">
      <c r="B932" s="219"/>
      <c r="C932" s="220"/>
      <c r="D932" s="204" t="s">
        <v>255</v>
      </c>
      <c r="E932" s="221" t="s">
        <v>1</v>
      </c>
      <c r="F932" s="222" t="s">
        <v>1160</v>
      </c>
      <c r="G932" s="220"/>
      <c r="H932" s="223">
        <v>135.47</v>
      </c>
      <c r="I932" s="224"/>
      <c r="J932" s="220"/>
      <c r="K932" s="220"/>
      <c r="L932" s="225"/>
      <c r="M932" s="226"/>
      <c r="N932" s="227"/>
      <c r="O932" s="227"/>
      <c r="P932" s="227"/>
      <c r="Q932" s="227"/>
      <c r="R932" s="227"/>
      <c r="S932" s="227"/>
      <c r="T932" s="228"/>
      <c r="AT932" s="229" t="s">
        <v>255</v>
      </c>
      <c r="AU932" s="229" t="s">
        <v>89</v>
      </c>
      <c r="AV932" s="14" t="s">
        <v>89</v>
      </c>
      <c r="AW932" s="14" t="s">
        <v>35</v>
      </c>
      <c r="AX932" s="14" t="s">
        <v>79</v>
      </c>
      <c r="AY932" s="229" t="s">
        <v>245</v>
      </c>
    </row>
    <row r="933" spans="1:65" s="13" customFormat="1">
      <c r="B933" s="209"/>
      <c r="C933" s="210"/>
      <c r="D933" s="204" t="s">
        <v>255</v>
      </c>
      <c r="E933" s="211" t="s">
        <v>1</v>
      </c>
      <c r="F933" s="212" t="s">
        <v>1161</v>
      </c>
      <c r="G933" s="210"/>
      <c r="H933" s="211" t="s">
        <v>1</v>
      </c>
      <c r="I933" s="213"/>
      <c r="J933" s="210"/>
      <c r="K933" s="210"/>
      <c r="L933" s="214"/>
      <c r="M933" s="215"/>
      <c r="N933" s="216"/>
      <c r="O933" s="216"/>
      <c r="P933" s="216"/>
      <c r="Q933" s="216"/>
      <c r="R933" s="216"/>
      <c r="S933" s="216"/>
      <c r="T933" s="217"/>
      <c r="AT933" s="218" t="s">
        <v>255</v>
      </c>
      <c r="AU933" s="218" t="s">
        <v>89</v>
      </c>
      <c r="AV933" s="13" t="s">
        <v>87</v>
      </c>
      <c r="AW933" s="13" t="s">
        <v>35</v>
      </c>
      <c r="AX933" s="13" t="s">
        <v>79</v>
      </c>
      <c r="AY933" s="218" t="s">
        <v>245</v>
      </c>
    </row>
    <row r="934" spans="1:65" s="14" customFormat="1">
      <c r="B934" s="219"/>
      <c r="C934" s="220"/>
      <c r="D934" s="204" t="s">
        <v>255</v>
      </c>
      <c r="E934" s="221" t="s">
        <v>1</v>
      </c>
      <c r="F934" s="222" t="s">
        <v>1162</v>
      </c>
      <c r="G934" s="220"/>
      <c r="H934" s="223">
        <v>153.53</v>
      </c>
      <c r="I934" s="224"/>
      <c r="J934" s="220"/>
      <c r="K934" s="220"/>
      <c r="L934" s="225"/>
      <c r="M934" s="226"/>
      <c r="N934" s="227"/>
      <c r="O934" s="227"/>
      <c r="P934" s="227"/>
      <c r="Q934" s="227"/>
      <c r="R934" s="227"/>
      <c r="S934" s="227"/>
      <c r="T934" s="228"/>
      <c r="AT934" s="229" t="s">
        <v>255</v>
      </c>
      <c r="AU934" s="229" t="s">
        <v>89</v>
      </c>
      <c r="AV934" s="14" t="s">
        <v>89</v>
      </c>
      <c r="AW934" s="14" t="s">
        <v>35</v>
      </c>
      <c r="AX934" s="14" t="s">
        <v>79</v>
      </c>
      <c r="AY934" s="229" t="s">
        <v>245</v>
      </c>
    </row>
    <row r="935" spans="1:65" s="13" customFormat="1">
      <c r="B935" s="209"/>
      <c r="C935" s="210"/>
      <c r="D935" s="204" t="s">
        <v>255</v>
      </c>
      <c r="E935" s="211" t="s">
        <v>1</v>
      </c>
      <c r="F935" s="212" t="s">
        <v>1163</v>
      </c>
      <c r="G935" s="210"/>
      <c r="H935" s="211" t="s">
        <v>1</v>
      </c>
      <c r="I935" s="213"/>
      <c r="J935" s="210"/>
      <c r="K935" s="210"/>
      <c r="L935" s="214"/>
      <c r="M935" s="215"/>
      <c r="N935" s="216"/>
      <c r="O935" s="216"/>
      <c r="P935" s="216"/>
      <c r="Q935" s="216"/>
      <c r="R935" s="216"/>
      <c r="S935" s="216"/>
      <c r="T935" s="217"/>
      <c r="AT935" s="218" t="s">
        <v>255</v>
      </c>
      <c r="AU935" s="218" t="s">
        <v>89</v>
      </c>
      <c r="AV935" s="13" t="s">
        <v>87</v>
      </c>
      <c r="AW935" s="13" t="s">
        <v>35</v>
      </c>
      <c r="AX935" s="13" t="s">
        <v>79</v>
      </c>
      <c r="AY935" s="218" t="s">
        <v>245</v>
      </c>
    </row>
    <row r="936" spans="1:65" s="14" customFormat="1">
      <c r="B936" s="219"/>
      <c r="C936" s="220"/>
      <c r="D936" s="204" t="s">
        <v>255</v>
      </c>
      <c r="E936" s="221" t="s">
        <v>1</v>
      </c>
      <c r="F936" s="222" t="s">
        <v>122</v>
      </c>
      <c r="G936" s="220"/>
      <c r="H936" s="223">
        <v>35.75</v>
      </c>
      <c r="I936" s="224"/>
      <c r="J936" s="220"/>
      <c r="K936" s="220"/>
      <c r="L936" s="225"/>
      <c r="M936" s="226"/>
      <c r="N936" s="227"/>
      <c r="O936" s="227"/>
      <c r="P936" s="227"/>
      <c r="Q936" s="227"/>
      <c r="R936" s="227"/>
      <c r="S936" s="227"/>
      <c r="T936" s="228"/>
      <c r="AT936" s="229" t="s">
        <v>255</v>
      </c>
      <c r="AU936" s="229" t="s">
        <v>89</v>
      </c>
      <c r="AV936" s="14" t="s">
        <v>89</v>
      </c>
      <c r="AW936" s="14" t="s">
        <v>35</v>
      </c>
      <c r="AX936" s="14" t="s">
        <v>79</v>
      </c>
      <c r="AY936" s="229" t="s">
        <v>245</v>
      </c>
    </row>
    <row r="937" spans="1:65" s="13" customFormat="1">
      <c r="B937" s="209"/>
      <c r="C937" s="210"/>
      <c r="D937" s="204" t="s">
        <v>255</v>
      </c>
      <c r="E937" s="211" t="s">
        <v>1</v>
      </c>
      <c r="F937" s="212" t="s">
        <v>1164</v>
      </c>
      <c r="G937" s="210"/>
      <c r="H937" s="211" t="s">
        <v>1</v>
      </c>
      <c r="I937" s="213"/>
      <c r="J937" s="210"/>
      <c r="K937" s="210"/>
      <c r="L937" s="214"/>
      <c r="M937" s="215"/>
      <c r="N937" s="216"/>
      <c r="O937" s="216"/>
      <c r="P937" s="216"/>
      <c r="Q937" s="216"/>
      <c r="R937" s="216"/>
      <c r="S937" s="216"/>
      <c r="T937" s="217"/>
      <c r="AT937" s="218" t="s">
        <v>255</v>
      </c>
      <c r="AU937" s="218" t="s">
        <v>89</v>
      </c>
      <c r="AV937" s="13" t="s">
        <v>87</v>
      </c>
      <c r="AW937" s="13" t="s">
        <v>35</v>
      </c>
      <c r="AX937" s="13" t="s">
        <v>79</v>
      </c>
      <c r="AY937" s="218" t="s">
        <v>245</v>
      </c>
    </row>
    <row r="938" spans="1:65" s="14" customFormat="1">
      <c r="B938" s="219"/>
      <c r="C938" s="220"/>
      <c r="D938" s="204" t="s">
        <v>255</v>
      </c>
      <c r="E938" s="221" t="s">
        <v>1</v>
      </c>
      <c r="F938" s="222" t="s">
        <v>1165</v>
      </c>
      <c r="G938" s="220"/>
      <c r="H938" s="223">
        <v>121.07</v>
      </c>
      <c r="I938" s="224"/>
      <c r="J938" s="220"/>
      <c r="K938" s="220"/>
      <c r="L938" s="225"/>
      <c r="M938" s="226"/>
      <c r="N938" s="227"/>
      <c r="O938" s="227"/>
      <c r="P938" s="227"/>
      <c r="Q938" s="227"/>
      <c r="R938" s="227"/>
      <c r="S938" s="227"/>
      <c r="T938" s="228"/>
      <c r="AT938" s="229" t="s">
        <v>255</v>
      </c>
      <c r="AU938" s="229" t="s">
        <v>89</v>
      </c>
      <c r="AV938" s="14" t="s">
        <v>89</v>
      </c>
      <c r="AW938" s="14" t="s">
        <v>35</v>
      </c>
      <c r="AX938" s="14" t="s">
        <v>79</v>
      </c>
      <c r="AY938" s="229" t="s">
        <v>245</v>
      </c>
    </row>
    <row r="939" spans="1:65" s="13" customFormat="1">
      <c r="B939" s="209"/>
      <c r="C939" s="210"/>
      <c r="D939" s="204" t="s">
        <v>255</v>
      </c>
      <c r="E939" s="211" t="s">
        <v>1</v>
      </c>
      <c r="F939" s="212" t="s">
        <v>1166</v>
      </c>
      <c r="G939" s="210"/>
      <c r="H939" s="211" t="s">
        <v>1</v>
      </c>
      <c r="I939" s="213"/>
      <c r="J939" s="210"/>
      <c r="K939" s="210"/>
      <c r="L939" s="214"/>
      <c r="M939" s="215"/>
      <c r="N939" s="216"/>
      <c r="O939" s="216"/>
      <c r="P939" s="216"/>
      <c r="Q939" s="216"/>
      <c r="R939" s="216"/>
      <c r="S939" s="216"/>
      <c r="T939" s="217"/>
      <c r="AT939" s="218" t="s">
        <v>255</v>
      </c>
      <c r="AU939" s="218" t="s">
        <v>89</v>
      </c>
      <c r="AV939" s="13" t="s">
        <v>87</v>
      </c>
      <c r="AW939" s="13" t="s">
        <v>35</v>
      </c>
      <c r="AX939" s="13" t="s">
        <v>79</v>
      </c>
      <c r="AY939" s="218" t="s">
        <v>245</v>
      </c>
    </row>
    <row r="940" spans="1:65" s="14" customFormat="1">
      <c r="B940" s="219"/>
      <c r="C940" s="220"/>
      <c r="D940" s="204" t="s">
        <v>255</v>
      </c>
      <c r="E940" s="221" t="s">
        <v>1</v>
      </c>
      <c r="F940" s="222" t="s">
        <v>1167</v>
      </c>
      <c r="G940" s="220"/>
      <c r="H940" s="223">
        <v>94.86</v>
      </c>
      <c r="I940" s="224"/>
      <c r="J940" s="220"/>
      <c r="K940" s="220"/>
      <c r="L940" s="225"/>
      <c r="M940" s="226"/>
      <c r="N940" s="227"/>
      <c r="O940" s="227"/>
      <c r="P940" s="227"/>
      <c r="Q940" s="227"/>
      <c r="R940" s="227"/>
      <c r="S940" s="227"/>
      <c r="T940" s="228"/>
      <c r="AT940" s="229" t="s">
        <v>255</v>
      </c>
      <c r="AU940" s="229" t="s">
        <v>89</v>
      </c>
      <c r="AV940" s="14" t="s">
        <v>89</v>
      </c>
      <c r="AW940" s="14" t="s">
        <v>35</v>
      </c>
      <c r="AX940" s="14" t="s">
        <v>79</v>
      </c>
      <c r="AY940" s="229" t="s">
        <v>245</v>
      </c>
    </row>
    <row r="941" spans="1:65" s="13" customFormat="1">
      <c r="B941" s="209"/>
      <c r="C941" s="210"/>
      <c r="D941" s="204" t="s">
        <v>255</v>
      </c>
      <c r="E941" s="211" t="s">
        <v>1</v>
      </c>
      <c r="F941" s="212" t="s">
        <v>1168</v>
      </c>
      <c r="G941" s="210"/>
      <c r="H941" s="211" t="s">
        <v>1</v>
      </c>
      <c r="I941" s="213"/>
      <c r="J941" s="210"/>
      <c r="K941" s="210"/>
      <c r="L941" s="214"/>
      <c r="M941" s="215"/>
      <c r="N941" s="216"/>
      <c r="O941" s="216"/>
      <c r="P941" s="216"/>
      <c r="Q941" s="216"/>
      <c r="R941" s="216"/>
      <c r="S941" s="216"/>
      <c r="T941" s="217"/>
      <c r="AT941" s="218" t="s">
        <v>255</v>
      </c>
      <c r="AU941" s="218" t="s">
        <v>89</v>
      </c>
      <c r="AV941" s="13" t="s">
        <v>87</v>
      </c>
      <c r="AW941" s="13" t="s">
        <v>35</v>
      </c>
      <c r="AX941" s="13" t="s">
        <v>79</v>
      </c>
      <c r="AY941" s="218" t="s">
        <v>245</v>
      </c>
    </row>
    <row r="942" spans="1:65" s="14" customFormat="1">
      <c r="B942" s="219"/>
      <c r="C942" s="220"/>
      <c r="D942" s="204" t="s">
        <v>255</v>
      </c>
      <c r="E942" s="221" t="s">
        <v>1</v>
      </c>
      <c r="F942" s="222" t="s">
        <v>103</v>
      </c>
      <c r="G942" s="220"/>
      <c r="H942" s="223">
        <v>111.8</v>
      </c>
      <c r="I942" s="224"/>
      <c r="J942" s="220"/>
      <c r="K942" s="220"/>
      <c r="L942" s="225"/>
      <c r="M942" s="226"/>
      <c r="N942" s="227"/>
      <c r="O942" s="227"/>
      <c r="P942" s="227"/>
      <c r="Q942" s="227"/>
      <c r="R942" s="227"/>
      <c r="S942" s="227"/>
      <c r="T942" s="228"/>
      <c r="AT942" s="229" t="s">
        <v>255</v>
      </c>
      <c r="AU942" s="229" t="s">
        <v>89</v>
      </c>
      <c r="AV942" s="14" t="s">
        <v>89</v>
      </c>
      <c r="AW942" s="14" t="s">
        <v>35</v>
      </c>
      <c r="AX942" s="14" t="s">
        <v>79</v>
      </c>
      <c r="AY942" s="229" t="s">
        <v>245</v>
      </c>
    </row>
    <row r="943" spans="1:65" s="15" customFormat="1">
      <c r="B943" s="241"/>
      <c r="C943" s="242"/>
      <c r="D943" s="204" t="s">
        <v>255</v>
      </c>
      <c r="E943" s="243" t="s">
        <v>1</v>
      </c>
      <c r="F943" s="244" t="s">
        <v>274</v>
      </c>
      <c r="G943" s="242"/>
      <c r="H943" s="245">
        <v>701.755</v>
      </c>
      <c r="I943" s="246"/>
      <c r="J943" s="242"/>
      <c r="K943" s="242"/>
      <c r="L943" s="247"/>
      <c r="M943" s="248"/>
      <c r="N943" s="249"/>
      <c r="O943" s="249"/>
      <c r="P943" s="249"/>
      <c r="Q943" s="249"/>
      <c r="R943" s="249"/>
      <c r="S943" s="249"/>
      <c r="T943" s="250"/>
      <c r="AT943" s="251" t="s">
        <v>255</v>
      </c>
      <c r="AU943" s="251" t="s">
        <v>89</v>
      </c>
      <c r="AV943" s="15" t="s">
        <v>252</v>
      </c>
      <c r="AW943" s="15" t="s">
        <v>35</v>
      </c>
      <c r="AX943" s="15" t="s">
        <v>87</v>
      </c>
      <c r="AY943" s="251" t="s">
        <v>245</v>
      </c>
    </row>
    <row r="944" spans="1:65" s="2" customFormat="1" ht="24.2" customHeight="1">
      <c r="A944" s="35"/>
      <c r="B944" s="36"/>
      <c r="C944" s="190" t="s">
        <v>1180</v>
      </c>
      <c r="D944" s="190" t="s">
        <v>248</v>
      </c>
      <c r="E944" s="191" t="s">
        <v>1181</v>
      </c>
      <c r="F944" s="192" t="s">
        <v>1182</v>
      </c>
      <c r="G944" s="193" t="s">
        <v>95</v>
      </c>
      <c r="H944" s="194">
        <v>62.3</v>
      </c>
      <c r="I944" s="195"/>
      <c r="J944" s="196">
        <f>ROUND(I944*H944,2)</f>
        <v>0</v>
      </c>
      <c r="K944" s="197"/>
      <c r="L944" s="40"/>
      <c r="M944" s="198" t="s">
        <v>1</v>
      </c>
      <c r="N944" s="199" t="s">
        <v>44</v>
      </c>
      <c r="O944" s="72"/>
      <c r="P944" s="200">
        <f>O944*H944</f>
        <v>0</v>
      </c>
      <c r="Q944" s="200">
        <v>3.3E-4</v>
      </c>
      <c r="R944" s="200">
        <f>Q944*H944</f>
        <v>2.0558999999999997E-2</v>
      </c>
      <c r="S944" s="200">
        <v>0</v>
      </c>
      <c r="T944" s="201">
        <f>S944*H944</f>
        <v>0</v>
      </c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R944" s="202" t="s">
        <v>508</v>
      </c>
      <c r="AT944" s="202" t="s">
        <v>248</v>
      </c>
      <c r="AU944" s="202" t="s">
        <v>89</v>
      </c>
      <c r="AY944" s="18" t="s">
        <v>245</v>
      </c>
      <c r="BE944" s="203">
        <f>IF(N944="základní",J944,0)</f>
        <v>0</v>
      </c>
      <c r="BF944" s="203">
        <f>IF(N944="snížená",J944,0)</f>
        <v>0</v>
      </c>
      <c r="BG944" s="203">
        <f>IF(N944="zákl. přenesená",J944,0)</f>
        <v>0</v>
      </c>
      <c r="BH944" s="203">
        <f>IF(N944="sníž. přenesená",J944,0)</f>
        <v>0</v>
      </c>
      <c r="BI944" s="203">
        <f>IF(N944="nulová",J944,0)</f>
        <v>0</v>
      </c>
      <c r="BJ944" s="18" t="s">
        <v>87</v>
      </c>
      <c r="BK944" s="203">
        <f>ROUND(I944*H944,2)</f>
        <v>0</v>
      </c>
      <c r="BL944" s="18" t="s">
        <v>508</v>
      </c>
      <c r="BM944" s="202" t="s">
        <v>1183</v>
      </c>
    </row>
    <row r="945" spans="1:65" s="2" customFormat="1">
      <c r="A945" s="35"/>
      <c r="B945" s="36"/>
      <c r="C945" s="37"/>
      <c r="D945" s="204" t="s">
        <v>254</v>
      </c>
      <c r="E945" s="37"/>
      <c r="F945" s="205" t="s">
        <v>1184</v>
      </c>
      <c r="G945" s="37"/>
      <c r="H945" s="37"/>
      <c r="I945" s="206"/>
      <c r="J945" s="37"/>
      <c r="K945" s="37"/>
      <c r="L945" s="40"/>
      <c r="M945" s="207"/>
      <c r="N945" s="208"/>
      <c r="O945" s="72"/>
      <c r="P945" s="72"/>
      <c r="Q945" s="72"/>
      <c r="R945" s="72"/>
      <c r="S945" s="72"/>
      <c r="T945" s="73"/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T945" s="18" t="s">
        <v>254</v>
      </c>
      <c r="AU945" s="18" t="s">
        <v>89</v>
      </c>
    </row>
    <row r="946" spans="1:65" s="13" customFormat="1">
      <c r="B946" s="209"/>
      <c r="C946" s="210"/>
      <c r="D946" s="204" t="s">
        <v>255</v>
      </c>
      <c r="E946" s="211" t="s">
        <v>1</v>
      </c>
      <c r="F946" s="212" t="s">
        <v>1174</v>
      </c>
      <c r="G946" s="210"/>
      <c r="H946" s="211" t="s">
        <v>1</v>
      </c>
      <c r="I946" s="213"/>
      <c r="J946" s="210"/>
      <c r="K946" s="210"/>
      <c r="L946" s="214"/>
      <c r="M946" s="215"/>
      <c r="N946" s="216"/>
      <c r="O946" s="216"/>
      <c r="P946" s="216"/>
      <c r="Q946" s="216"/>
      <c r="R946" s="216"/>
      <c r="S946" s="216"/>
      <c r="T946" s="217"/>
      <c r="AT946" s="218" t="s">
        <v>255</v>
      </c>
      <c r="AU946" s="218" t="s">
        <v>89</v>
      </c>
      <c r="AV946" s="13" t="s">
        <v>87</v>
      </c>
      <c r="AW946" s="13" t="s">
        <v>35</v>
      </c>
      <c r="AX946" s="13" t="s">
        <v>79</v>
      </c>
      <c r="AY946" s="218" t="s">
        <v>245</v>
      </c>
    </row>
    <row r="947" spans="1:65" s="14" customFormat="1">
      <c r="B947" s="219"/>
      <c r="C947" s="220"/>
      <c r="D947" s="204" t="s">
        <v>255</v>
      </c>
      <c r="E947" s="221" t="s">
        <v>1</v>
      </c>
      <c r="F947" s="222" t="s">
        <v>111</v>
      </c>
      <c r="G947" s="220"/>
      <c r="H947" s="223">
        <v>62.3</v>
      </c>
      <c r="I947" s="224"/>
      <c r="J947" s="220"/>
      <c r="K947" s="220"/>
      <c r="L947" s="225"/>
      <c r="M947" s="226"/>
      <c r="N947" s="227"/>
      <c r="O947" s="227"/>
      <c r="P947" s="227"/>
      <c r="Q947" s="227"/>
      <c r="R947" s="227"/>
      <c r="S947" s="227"/>
      <c r="T947" s="228"/>
      <c r="AT947" s="229" t="s">
        <v>255</v>
      </c>
      <c r="AU947" s="229" t="s">
        <v>89</v>
      </c>
      <c r="AV947" s="14" t="s">
        <v>89</v>
      </c>
      <c r="AW947" s="14" t="s">
        <v>35</v>
      </c>
      <c r="AX947" s="14" t="s">
        <v>79</v>
      </c>
      <c r="AY947" s="229" t="s">
        <v>245</v>
      </c>
    </row>
    <row r="948" spans="1:65" s="15" customFormat="1">
      <c r="B948" s="241"/>
      <c r="C948" s="242"/>
      <c r="D948" s="204" t="s">
        <v>255</v>
      </c>
      <c r="E948" s="243" t="s">
        <v>1</v>
      </c>
      <c r="F948" s="244" t="s">
        <v>274</v>
      </c>
      <c r="G948" s="242"/>
      <c r="H948" s="245">
        <v>62.3</v>
      </c>
      <c r="I948" s="246"/>
      <c r="J948" s="242"/>
      <c r="K948" s="242"/>
      <c r="L948" s="247"/>
      <c r="M948" s="248"/>
      <c r="N948" s="249"/>
      <c r="O948" s="249"/>
      <c r="P948" s="249"/>
      <c r="Q948" s="249"/>
      <c r="R948" s="249"/>
      <c r="S948" s="249"/>
      <c r="T948" s="250"/>
      <c r="AT948" s="251" t="s">
        <v>255</v>
      </c>
      <c r="AU948" s="251" t="s">
        <v>89</v>
      </c>
      <c r="AV948" s="15" t="s">
        <v>252</v>
      </c>
      <c r="AW948" s="15" t="s">
        <v>35</v>
      </c>
      <c r="AX948" s="15" t="s">
        <v>87</v>
      </c>
      <c r="AY948" s="251" t="s">
        <v>245</v>
      </c>
    </row>
    <row r="949" spans="1:65" s="12" customFormat="1" ht="25.9" customHeight="1">
      <c r="B949" s="174"/>
      <c r="C949" s="175"/>
      <c r="D949" s="176" t="s">
        <v>78</v>
      </c>
      <c r="E949" s="177" t="s">
        <v>1185</v>
      </c>
      <c r="F949" s="177" t="s">
        <v>1186</v>
      </c>
      <c r="G949" s="175"/>
      <c r="H949" s="175"/>
      <c r="I949" s="178"/>
      <c r="J949" s="179">
        <f>BK949</f>
        <v>0</v>
      </c>
      <c r="K949" s="175"/>
      <c r="L949" s="180"/>
      <c r="M949" s="181"/>
      <c r="N949" s="182"/>
      <c r="O949" s="182"/>
      <c r="P949" s="183">
        <f>P950+P953+P962+P967</f>
        <v>0</v>
      </c>
      <c r="Q949" s="182"/>
      <c r="R949" s="183">
        <f>R950+R953+R962+R967</f>
        <v>0</v>
      </c>
      <c r="S949" s="182"/>
      <c r="T949" s="184">
        <f>T950+T953+T962+T967</f>
        <v>0</v>
      </c>
      <c r="AR949" s="185" t="s">
        <v>437</v>
      </c>
      <c r="AT949" s="186" t="s">
        <v>78</v>
      </c>
      <c r="AU949" s="186" t="s">
        <v>79</v>
      </c>
      <c r="AY949" s="185" t="s">
        <v>245</v>
      </c>
      <c r="BK949" s="187">
        <f>BK950+BK953+BK962+BK967</f>
        <v>0</v>
      </c>
    </row>
    <row r="950" spans="1:65" s="12" customFormat="1" ht="22.9" customHeight="1">
      <c r="B950" s="174"/>
      <c r="C950" s="175"/>
      <c r="D950" s="176" t="s">
        <v>78</v>
      </c>
      <c r="E950" s="188" t="s">
        <v>1187</v>
      </c>
      <c r="F950" s="188" t="s">
        <v>1188</v>
      </c>
      <c r="G950" s="175"/>
      <c r="H950" s="175"/>
      <c r="I950" s="178"/>
      <c r="J950" s="189">
        <f>BK950</f>
        <v>0</v>
      </c>
      <c r="K950" s="175"/>
      <c r="L950" s="180"/>
      <c r="M950" s="181"/>
      <c r="N950" s="182"/>
      <c r="O950" s="182"/>
      <c r="P950" s="183">
        <f>SUM(P951:P952)</f>
        <v>0</v>
      </c>
      <c r="Q950" s="182"/>
      <c r="R950" s="183">
        <f>SUM(R951:R952)</f>
        <v>0</v>
      </c>
      <c r="S950" s="182"/>
      <c r="T950" s="184">
        <f>SUM(T951:T952)</f>
        <v>0</v>
      </c>
      <c r="AR950" s="185" t="s">
        <v>437</v>
      </c>
      <c r="AT950" s="186" t="s">
        <v>78</v>
      </c>
      <c r="AU950" s="186" t="s">
        <v>87</v>
      </c>
      <c r="AY950" s="185" t="s">
        <v>245</v>
      </c>
      <c r="BK950" s="187">
        <f>SUM(BK951:BK952)</f>
        <v>0</v>
      </c>
    </row>
    <row r="951" spans="1:65" s="2" customFormat="1" ht="16.5" customHeight="1">
      <c r="A951" s="35"/>
      <c r="B951" s="36"/>
      <c r="C951" s="190" t="s">
        <v>1189</v>
      </c>
      <c r="D951" s="190" t="s">
        <v>248</v>
      </c>
      <c r="E951" s="191" t="s">
        <v>1190</v>
      </c>
      <c r="F951" s="192" t="s">
        <v>1191</v>
      </c>
      <c r="G951" s="193" t="s">
        <v>1192</v>
      </c>
      <c r="H951" s="194">
        <v>1</v>
      </c>
      <c r="I951" s="195"/>
      <c r="J951" s="196">
        <f>ROUND(I951*H951,2)</f>
        <v>0</v>
      </c>
      <c r="K951" s="197"/>
      <c r="L951" s="40"/>
      <c r="M951" s="198" t="s">
        <v>1</v>
      </c>
      <c r="N951" s="199" t="s">
        <v>44</v>
      </c>
      <c r="O951" s="72"/>
      <c r="P951" s="200">
        <f>O951*H951</f>
        <v>0</v>
      </c>
      <c r="Q951" s="200">
        <v>0</v>
      </c>
      <c r="R951" s="200">
        <f>Q951*H951</f>
        <v>0</v>
      </c>
      <c r="S951" s="200">
        <v>0</v>
      </c>
      <c r="T951" s="201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202" t="s">
        <v>1193</v>
      </c>
      <c r="AT951" s="202" t="s">
        <v>248</v>
      </c>
      <c r="AU951" s="202" t="s">
        <v>89</v>
      </c>
      <c r="AY951" s="18" t="s">
        <v>245</v>
      </c>
      <c r="BE951" s="203">
        <f>IF(N951="základní",J951,0)</f>
        <v>0</v>
      </c>
      <c r="BF951" s="203">
        <f>IF(N951="snížená",J951,0)</f>
        <v>0</v>
      </c>
      <c r="BG951" s="203">
        <f>IF(N951="zákl. přenesená",J951,0)</f>
        <v>0</v>
      </c>
      <c r="BH951" s="203">
        <f>IF(N951="sníž. přenesená",J951,0)</f>
        <v>0</v>
      </c>
      <c r="BI951" s="203">
        <f>IF(N951="nulová",J951,0)</f>
        <v>0</v>
      </c>
      <c r="BJ951" s="18" t="s">
        <v>87</v>
      </c>
      <c r="BK951" s="203">
        <f>ROUND(I951*H951,2)</f>
        <v>0</v>
      </c>
      <c r="BL951" s="18" t="s">
        <v>1193</v>
      </c>
      <c r="BM951" s="202" t="s">
        <v>1194</v>
      </c>
    </row>
    <row r="952" spans="1:65" s="2" customFormat="1">
      <c r="A952" s="35"/>
      <c r="B952" s="36"/>
      <c r="C952" s="37"/>
      <c r="D952" s="204" t="s">
        <v>254</v>
      </c>
      <c r="E952" s="37"/>
      <c r="F952" s="205" t="s">
        <v>1191</v>
      </c>
      <c r="G952" s="37"/>
      <c r="H952" s="37"/>
      <c r="I952" s="206"/>
      <c r="J952" s="37"/>
      <c r="K952" s="37"/>
      <c r="L952" s="40"/>
      <c r="M952" s="207"/>
      <c r="N952" s="208"/>
      <c r="O952" s="72"/>
      <c r="P952" s="72"/>
      <c r="Q952" s="72"/>
      <c r="R952" s="72"/>
      <c r="S952" s="72"/>
      <c r="T952" s="73"/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T952" s="18" t="s">
        <v>254</v>
      </c>
      <c r="AU952" s="18" t="s">
        <v>89</v>
      </c>
    </row>
    <row r="953" spans="1:65" s="12" customFormat="1" ht="22.9" customHeight="1">
      <c r="B953" s="174"/>
      <c r="C953" s="175"/>
      <c r="D953" s="176" t="s">
        <v>78</v>
      </c>
      <c r="E953" s="188" t="s">
        <v>1195</v>
      </c>
      <c r="F953" s="188" t="s">
        <v>1196</v>
      </c>
      <c r="G953" s="175"/>
      <c r="H953" s="175"/>
      <c r="I953" s="178"/>
      <c r="J953" s="189">
        <f>BK953</f>
        <v>0</v>
      </c>
      <c r="K953" s="175"/>
      <c r="L953" s="180"/>
      <c r="M953" s="181"/>
      <c r="N953" s="182"/>
      <c r="O953" s="182"/>
      <c r="P953" s="183">
        <f>SUM(P954:P961)</f>
        <v>0</v>
      </c>
      <c r="Q953" s="182"/>
      <c r="R953" s="183">
        <f>SUM(R954:R961)</f>
        <v>0</v>
      </c>
      <c r="S953" s="182"/>
      <c r="T953" s="184">
        <f>SUM(T954:T961)</f>
        <v>0</v>
      </c>
      <c r="AR953" s="185" t="s">
        <v>437</v>
      </c>
      <c r="AT953" s="186" t="s">
        <v>78</v>
      </c>
      <c r="AU953" s="186" t="s">
        <v>87</v>
      </c>
      <c r="AY953" s="185" t="s">
        <v>245</v>
      </c>
      <c r="BK953" s="187">
        <f>SUM(BK954:BK961)</f>
        <v>0</v>
      </c>
    </row>
    <row r="954" spans="1:65" s="2" customFormat="1" ht="16.5" customHeight="1">
      <c r="A954" s="35"/>
      <c r="B954" s="36"/>
      <c r="C954" s="190" t="s">
        <v>1197</v>
      </c>
      <c r="D954" s="190" t="s">
        <v>248</v>
      </c>
      <c r="E954" s="191" t="s">
        <v>1198</v>
      </c>
      <c r="F954" s="192" t="s">
        <v>1199</v>
      </c>
      <c r="G954" s="193" t="s">
        <v>1192</v>
      </c>
      <c r="H954" s="194">
        <v>1</v>
      </c>
      <c r="I954" s="195"/>
      <c r="J954" s="196">
        <f>ROUND(I954*H954,2)</f>
        <v>0</v>
      </c>
      <c r="K954" s="197"/>
      <c r="L954" s="40"/>
      <c r="M954" s="198" t="s">
        <v>1</v>
      </c>
      <c r="N954" s="199" t="s">
        <v>44</v>
      </c>
      <c r="O954" s="72"/>
      <c r="P954" s="200">
        <f>O954*H954</f>
        <v>0</v>
      </c>
      <c r="Q954" s="200">
        <v>0</v>
      </c>
      <c r="R954" s="200">
        <f>Q954*H954</f>
        <v>0</v>
      </c>
      <c r="S954" s="200">
        <v>0</v>
      </c>
      <c r="T954" s="201">
        <f>S954*H954</f>
        <v>0</v>
      </c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R954" s="202" t="s">
        <v>1193</v>
      </c>
      <c r="AT954" s="202" t="s">
        <v>248</v>
      </c>
      <c r="AU954" s="202" t="s">
        <v>89</v>
      </c>
      <c r="AY954" s="18" t="s">
        <v>245</v>
      </c>
      <c r="BE954" s="203">
        <f>IF(N954="základní",J954,0)</f>
        <v>0</v>
      </c>
      <c r="BF954" s="203">
        <f>IF(N954="snížená",J954,0)</f>
        <v>0</v>
      </c>
      <c r="BG954" s="203">
        <f>IF(N954="zákl. přenesená",J954,0)</f>
        <v>0</v>
      </c>
      <c r="BH954" s="203">
        <f>IF(N954="sníž. přenesená",J954,0)</f>
        <v>0</v>
      </c>
      <c r="BI954" s="203">
        <f>IF(N954="nulová",J954,0)</f>
        <v>0</v>
      </c>
      <c r="BJ954" s="18" t="s">
        <v>87</v>
      </c>
      <c r="BK954" s="203">
        <f>ROUND(I954*H954,2)</f>
        <v>0</v>
      </c>
      <c r="BL954" s="18" t="s">
        <v>1193</v>
      </c>
      <c r="BM954" s="202" t="s">
        <v>1200</v>
      </c>
    </row>
    <row r="955" spans="1:65" s="2" customFormat="1">
      <c r="A955" s="35"/>
      <c r="B955" s="36"/>
      <c r="C955" s="37"/>
      <c r="D955" s="204" t="s">
        <v>254</v>
      </c>
      <c r="E955" s="37"/>
      <c r="F955" s="205" t="s">
        <v>1199</v>
      </c>
      <c r="G955" s="37"/>
      <c r="H955" s="37"/>
      <c r="I955" s="206"/>
      <c r="J955" s="37"/>
      <c r="K955" s="37"/>
      <c r="L955" s="40"/>
      <c r="M955" s="207"/>
      <c r="N955" s="208"/>
      <c r="O955" s="72"/>
      <c r="P955" s="72"/>
      <c r="Q955" s="72"/>
      <c r="R955" s="72"/>
      <c r="S955" s="72"/>
      <c r="T955" s="73"/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T955" s="18" t="s">
        <v>254</v>
      </c>
      <c r="AU955" s="18" t="s">
        <v>89</v>
      </c>
    </row>
    <row r="956" spans="1:65" s="13" customFormat="1">
      <c r="B956" s="209"/>
      <c r="C956" s="210"/>
      <c r="D956" s="204" t="s">
        <v>255</v>
      </c>
      <c r="E956" s="211" t="s">
        <v>1</v>
      </c>
      <c r="F956" s="212" t="s">
        <v>1201</v>
      </c>
      <c r="G956" s="210"/>
      <c r="H956" s="211" t="s">
        <v>1</v>
      </c>
      <c r="I956" s="213"/>
      <c r="J956" s="210"/>
      <c r="K956" s="210"/>
      <c r="L956" s="214"/>
      <c r="M956" s="215"/>
      <c r="N956" s="216"/>
      <c r="O956" s="216"/>
      <c r="P956" s="216"/>
      <c r="Q956" s="216"/>
      <c r="R956" s="216"/>
      <c r="S956" s="216"/>
      <c r="T956" s="217"/>
      <c r="AT956" s="218" t="s">
        <v>255</v>
      </c>
      <c r="AU956" s="218" t="s">
        <v>89</v>
      </c>
      <c r="AV956" s="13" t="s">
        <v>87</v>
      </c>
      <c r="AW956" s="13" t="s">
        <v>35</v>
      </c>
      <c r="AX956" s="13" t="s">
        <v>79</v>
      </c>
      <c r="AY956" s="218" t="s">
        <v>245</v>
      </c>
    </row>
    <row r="957" spans="1:65" s="14" customFormat="1">
      <c r="B957" s="219"/>
      <c r="C957" s="220"/>
      <c r="D957" s="204" t="s">
        <v>255</v>
      </c>
      <c r="E957" s="221" t="s">
        <v>1</v>
      </c>
      <c r="F957" s="222" t="s">
        <v>87</v>
      </c>
      <c r="G957" s="220"/>
      <c r="H957" s="223">
        <v>1</v>
      </c>
      <c r="I957" s="224"/>
      <c r="J957" s="220"/>
      <c r="K957" s="220"/>
      <c r="L957" s="225"/>
      <c r="M957" s="226"/>
      <c r="N957" s="227"/>
      <c r="O957" s="227"/>
      <c r="P957" s="227"/>
      <c r="Q957" s="227"/>
      <c r="R957" s="227"/>
      <c r="S957" s="227"/>
      <c r="T957" s="228"/>
      <c r="AT957" s="229" t="s">
        <v>255</v>
      </c>
      <c r="AU957" s="229" t="s">
        <v>89</v>
      </c>
      <c r="AV957" s="14" t="s">
        <v>89</v>
      </c>
      <c r="AW957" s="14" t="s">
        <v>35</v>
      </c>
      <c r="AX957" s="14" t="s">
        <v>87</v>
      </c>
      <c r="AY957" s="229" t="s">
        <v>245</v>
      </c>
    </row>
    <row r="958" spans="1:65" s="2" customFormat="1" ht="16.5" customHeight="1">
      <c r="A958" s="35"/>
      <c r="B958" s="36"/>
      <c r="C958" s="190" t="s">
        <v>1202</v>
      </c>
      <c r="D958" s="190" t="s">
        <v>248</v>
      </c>
      <c r="E958" s="191" t="s">
        <v>1203</v>
      </c>
      <c r="F958" s="192" t="s">
        <v>1204</v>
      </c>
      <c r="G958" s="193" t="s">
        <v>1192</v>
      </c>
      <c r="H958" s="194">
        <v>1</v>
      </c>
      <c r="I958" s="195"/>
      <c r="J958" s="196">
        <f>ROUND(I958*H958,2)</f>
        <v>0</v>
      </c>
      <c r="K958" s="197"/>
      <c r="L958" s="40"/>
      <c r="M958" s="198" t="s">
        <v>1</v>
      </c>
      <c r="N958" s="199" t="s">
        <v>44</v>
      </c>
      <c r="O958" s="72"/>
      <c r="P958" s="200">
        <f>O958*H958</f>
        <v>0</v>
      </c>
      <c r="Q958" s="200">
        <v>0</v>
      </c>
      <c r="R958" s="200">
        <f>Q958*H958</f>
        <v>0</v>
      </c>
      <c r="S958" s="200">
        <v>0</v>
      </c>
      <c r="T958" s="201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202" t="s">
        <v>1193</v>
      </c>
      <c r="AT958" s="202" t="s">
        <v>248</v>
      </c>
      <c r="AU958" s="202" t="s">
        <v>89</v>
      </c>
      <c r="AY958" s="18" t="s">
        <v>245</v>
      </c>
      <c r="BE958" s="203">
        <f>IF(N958="základní",J958,0)</f>
        <v>0</v>
      </c>
      <c r="BF958" s="203">
        <f>IF(N958="snížená",J958,0)</f>
        <v>0</v>
      </c>
      <c r="BG958" s="203">
        <f>IF(N958="zákl. přenesená",J958,0)</f>
        <v>0</v>
      </c>
      <c r="BH958" s="203">
        <f>IF(N958="sníž. přenesená",J958,0)</f>
        <v>0</v>
      </c>
      <c r="BI958" s="203">
        <f>IF(N958="nulová",J958,0)</f>
        <v>0</v>
      </c>
      <c r="BJ958" s="18" t="s">
        <v>87</v>
      </c>
      <c r="BK958" s="203">
        <f>ROUND(I958*H958,2)</f>
        <v>0</v>
      </c>
      <c r="BL958" s="18" t="s">
        <v>1193</v>
      </c>
      <c r="BM958" s="202" t="s">
        <v>1205</v>
      </c>
    </row>
    <row r="959" spans="1:65" s="2" customFormat="1">
      <c r="A959" s="35"/>
      <c r="B959" s="36"/>
      <c r="C959" s="37"/>
      <c r="D959" s="204" t="s">
        <v>254</v>
      </c>
      <c r="E959" s="37"/>
      <c r="F959" s="205" t="s">
        <v>1204</v>
      </c>
      <c r="G959" s="37"/>
      <c r="H959" s="37"/>
      <c r="I959" s="206"/>
      <c r="J959" s="37"/>
      <c r="K959" s="37"/>
      <c r="L959" s="40"/>
      <c r="M959" s="207"/>
      <c r="N959" s="208"/>
      <c r="O959" s="72"/>
      <c r="P959" s="72"/>
      <c r="Q959" s="72"/>
      <c r="R959" s="72"/>
      <c r="S959" s="72"/>
      <c r="T959" s="73"/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T959" s="18" t="s">
        <v>254</v>
      </c>
      <c r="AU959" s="18" t="s">
        <v>89</v>
      </c>
    </row>
    <row r="960" spans="1:65" s="13" customFormat="1">
      <c r="B960" s="209"/>
      <c r="C960" s="210"/>
      <c r="D960" s="204" t="s">
        <v>255</v>
      </c>
      <c r="E960" s="211" t="s">
        <v>1</v>
      </c>
      <c r="F960" s="212" t="s">
        <v>1206</v>
      </c>
      <c r="G960" s="210"/>
      <c r="H960" s="211" t="s">
        <v>1</v>
      </c>
      <c r="I960" s="213"/>
      <c r="J960" s="210"/>
      <c r="K960" s="210"/>
      <c r="L960" s="214"/>
      <c r="M960" s="215"/>
      <c r="N960" s="216"/>
      <c r="O960" s="216"/>
      <c r="P960" s="216"/>
      <c r="Q960" s="216"/>
      <c r="R960" s="216"/>
      <c r="S960" s="216"/>
      <c r="T960" s="217"/>
      <c r="AT960" s="218" t="s">
        <v>255</v>
      </c>
      <c r="AU960" s="218" t="s">
        <v>89</v>
      </c>
      <c r="AV960" s="13" t="s">
        <v>87</v>
      </c>
      <c r="AW960" s="13" t="s">
        <v>35</v>
      </c>
      <c r="AX960" s="13" t="s">
        <v>79</v>
      </c>
      <c r="AY960" s="218" t="s">
        <v>245</v>
      </c>
    </row>
    <row r="961" spans="1:65" s="14" customFormat="1">
      <c r="B961" s="219"/>
      <c r="C961" s="220"/>
      <c r="D961" s="204" t="s">
        <v>255</v>
      </c>
      <c r="E961" s="221" t="s">
        <v>1</v>
      </c>
      <c r="F961" s="222" t="s">
        <v>87</v>
      </c>
      <c r="G961" s="220"/>
      <c r="H961" s="223">
        <v>1</v>
      </c>
      <c r="I961" s="224"/>
      <c r="J961" s="220"/>
      <c r="K961" s="220"/>
      <c r="L961" s="225"/>
      <c r="M961" s="226"/>
      <c r="N961" s="227"/>
      <c r="O961" s="227"/>
      <c r="P961" s="227"/>
      <c r="Q961" s="227"/>
      <c r="R961" s="227"/>
      <c r="S961" s="227"/>
      <c r="T961" s="228"/>
      <c r="AT961" s="229" t="s">
        <v>255</v>
      </c>
      <c r="AU961" s="229" t="s">
        <v>89</v>
      </c>
      <c r="AV961" s="14" t="s">
        <v>89</v>
      </c>
      <c r="AW961" s="14" t="s">
        <v>35</v>
      </c>
      <c r="AX961" s="14" t="s">
        <v>87</v>
      </c>
      <c r="AY961" s="229" t="s">
        <v>245</v>
      </c>
    </row>
    <row r="962" spans="1:65" s="12" customFormat="1" ht="22.9" customHeight="1">
      <c r="B962" s="174"/>
      <c r="C962" s="175"/>
      <c r="D962" s="176" t="s">
        <v>78</v>
      </c>
      <c r="E962" s="188" t="s">
        <v>1207</v>
      </c>
      <c r="F962" s="188" t="s">
        <v>1208</v>
      </c>
      <c r="G962" s="175"/>
      <c r="H962" s="175"/>
      <c r="I962" s="178"/>
      <c r="J962" s="189">
        <f>BK962</f>
        <v>0</v>
      </c>
      <c r="K962" s="175"/>
      <c r="L962" s="180"/>
      <c r="M962" s="181"/>
      <c r="N962" s="182"/>
      <c r="O962" s="182"/>
      <c r="P962" s="183">
        <f>SUM(P963:P966)</f>
        <v>0</v>
      </c>
      <c r="Q962" s="182"/>
      <c r="R962" s="183">
        <f>SUM(R963:R966)</f>
        <v>0</v>
      </c>
      <c r="S962" s="182"/>
      <c r="T962" s="184">
        <f>SUM(T963:T966)</f>
        <v>0</v>
      </c>
      <c r="AR962" s="185" t="s">
        <v>437</v>
      </c>
      <c r="AT962" s="186" t="s">
        <v>78</v>
      </c>
      <c r="AU962" s="186" t="s">
        <v>87</v>
      </c>
      <c r="AY962" s="185" t="s">
        <v>245</v>
      </c>
      <c r="BK962" s="187">
        <f>SUM(BK963:BK966)</f>
        <v>0</v>
      </c>
    </row>
    <row r="963" spans="1:65" s="2" customFormat="1" ht="16.5" customHeight="1">
      <c r="A963" s="35"/>
      <c r="B963" s="36"/>
      <c r="C963" s="190" t="s">
        <v>1209</v>
      </c>
      <c r="D963" s="190" t="s">
        <v>248</v>
      </c>
      <c r="E963" s="191" t="s">
        <v>1210</v>
      </c>
      <c r="F963" s="192" t="s">
        <v>1211</v>
      </c>
      <c r="G963" s="193" t="s">
        <v>1212</v>
      </c>
      <c r="H963" s="194">
        <v>24</v>
      </c>
      <c r="I963" s="195"/>
      <c r="J963" s="196">
        <f>ROUND(I963*H963,2)</f>
        <v>0</v>
      </c>
      <c r="K963" s="197"/>
      <c r="L963" s="40"/>
      <c r="M963" s="198" t="s">
        <v>1</v>
      </c>
      <c r="N963" s="199" t="s">
        <v>44</v>
      </c>
      <c r="O963" s="72"/>
      <c r="P963" s="200">
        <f>O963*H963</f>
        <v>0</v>
      </c>
      <c r="Q963" s="200">
        <v>0</v>
      </c>
      <c r="R963" s="200">
        <f>Q963*H963</f>
        <v>0</v>
      </c>
      <c r="S963" s="200">
        <v>0</v>
      </c>
      <c r="T963" s="201">
        <f>S963*H963</f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202" t="s">
        <v>1193</v>
      </c>
      <c r="AT963" s="202" t="s">
        <v>248</v>
      </c>
      <c r="AU963" s="202" t="s">
        <v>89</v>
      </c>
      <c r="AY963" s="18" t="s">
        <v>245</v>
      </c>
      <c r="BE963" s="203">
        <f>IF(N963="základní",J963,0)</f>
        <v>0</v>
      </c>
      <c r="BF963" s="203">
        <f>IF(N963="snížená",J963,0)</f>
        <v>0</v>
      </c>
      <c r="BG963" s="203">
        <f>IF(N963="zákl. přenesená",J963,0)</f>
        <v>0</v>
      </c>
      <c r="BH963" s="203">
        <f>IF(N963="sníž. přenesená",J963,0)</f>
        <v>0</v>
      </c>
      <c r="BI963" s="203">
        <f>IF(N963="nulová",J963,0)</f>
        <v>0</v>
      </c>
      <c r="BJ963" s="18" t="s">
        <v>87</v>
      </c>
      <c r="BK963" s="203">
        <f>ROUND(I963*H963,2)</f>
        <v>0</v>
      </c>
      <c r="BL963" s="18" t="s">
        <v>1193</v>
      </c>
      <c r="BM963" s="202" t="s">
        <v>1213</v>
      </c>
    </row>
    <row r="964" spans="1:65" s="2" customFormat="1">
      <c r="A964" s="35"/>
      <c r="B964" s="36"/>
      <c r="C964" s="37"/>
      <c r="D964" s="204" t="s">
        <v>254</v>
      </c>
      <c r="E964" s="37"/>
      <c r="F964" s="205" t="s">
        <v>1211</v>
      </c>
      <c r="G964" s="37"/>
      <c r="H964" s="37"/>
      <c r="I964" s="206"/>
      <c r="J964" s="37"/>
      <c r="K964" s="37"/>
      <c r="L964" s="40"/>
      <c r="M964" s="207"/>
      <c r="N964" s="208"/>
      <c r="O964" s="72"/>
      <c r="P964" s="72"/>
      <c r="Q964" s="72"/>
      <c r="R964" s="72"/>
      <c r="S964" s="72"/>
      <c r="T964" s="73"/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T964" s="18" t="s">
        <v>254</v>
      </c>
      <c r="AU964" s="18" t="s">
        <v>89</v>
      </c>
    </row>
    <row r="965" spans="1:65" s="13" customFormat="1" ht="22.5">
      <c r="B965" s="209"/>
      <c r="C965" s="210"/>
      <c r="D965" s="204" t="s">
        <v>255</v>
      </c>
      <c r="E965" s="211" t="s">
        <v>1</v>
      </c>
      <c r="F965" s="212" t="s">
        <v>1214</v>
      </c>
      <c r="G965" s="210"/>
      <c r="H965" s="211" t="s">
        <v>1</v>
      </c>
      <c r="I965" s="213"/>
      <c r="J965" s="210"/>
      <c r="K965" s="210"/>
      <c r="L965" s="214"/>
      <c r="M965" s="215"/>
      <c r="N965" s="216"/>
      <c r="O965" s="216"/>
      <c r="P965" s="216"/>
      <c r="Q965" s="216"/>
      <c r="R965" s="216"/>
      <c r="S965" s="216"/>
      <c r="T965" s="217"/>
      <c r="AT965" s="218" t="s">
        <v>255</v>
      </c>
      <c r="AU965" s="218" t="s">
        <v>89</v>
      </c>
      <c r="AV965" s="13" t="s">
        <v>87</v>
      </c>
      <c r="AW965" s="13" t="s">
        <v>35</v>
      </c>
      <c r="AX965" s="13" t="s">
        <v>79</v>
      </c>
      <c r="AY965" s="218" t="s">
        <v>245</v>
      </c>
    </row>
    <row r="966" spans="1:65" s="14" customFormat="1">
      <c r="B966" s="219"/>
      <c r="C966" s="220"/>
      <c r="D966" s="204" t="s">
        <v>255</v>
      </c>
      <c r="E966" s="221" t="s">
        <v>1</v>
      </c>
      <c r="F966" s="222" t="s">
        <v>1111</v>
      </c>
      <c r="G966" s="220"/>
      <c r="H966" s="223">
        <v>24</v>
      </c>
      <c r="I966" s="224"/>
      <c r="J966" s="220"/>
      <c r="K966" s="220"/>
      <c r="L966" s="225"/>
      <c r="M966" s="226"/>
      <c r="N966" s="227"/>
      <c r="O966" s="227"/>
      <c r="P966" s="227"/>
      <c r="Q966" s="227"/>
      <c r="R966" s="227"/>
      <c r="S966" s="227"/>
      <c r="T966" s="228"/>
      <c r="AT966" s="229" t="s">
        <v>255</v>
      </c>
      <c r="AU966" s="229" t="s">
        <v>89</v>
      </c>
      <c r="AV966" s="14" t="s">
        <v>89</v>
      </c>
      <c r="AW966" s="14" t="s">
        <v>35</v>
      </c>
      <c r="AX966" s="14" t="s">
        <v>87</v>
      </c>
      <c r="AY966" s="229" t="s">
        <v>245</v>
      </c>
    </row>
    <row r="967" spans="1:65" s="12" customFormat="1" ht="22.9" customHeight="1">
      <c r="B967" s="174"/>
      <c r="C967" s="175"/>
      <c r="D967" s="176" t="s">
        <v>78</v>
      </c>
      <c r="E967" s="188" t="s">
        <v>1215</v>
      </c>
      <c r="F967" s="188" t="s">
        <v>1216</v>
      </c>
      <c r="G967" s="175"/>
      <c r="H967" s="175"/>
      <c r="I967" s="178"/>
      <c r="J967" s="189">
        <f>BK967</f>
        <v>0</v>
      </c>
      <c r="K967" s="175"/>
      <c r="L967" s="180"/>
      <c r="M967" s="181"/>
      <c r="N967" s="182"/>
      <c r="O967" s="182"/>
      <c r="P967" s="183">
        <f>SUM(P968:P972)</f>
        <v>0</v>
      </c>
      <c r="Q967" s="182"/>
      <c r="R967" s="183">
        <f>SUM(R968:R972)</f>
        <v>0</v>
      </c>
      <c r="S967" s="182"/>
      <c r="T967" s="184">
        <f>SUM(T968:T972)</f>
        <v>0</v>
      </c>
      <c r="AR967" s="185" t="s">
        <v>437</v>
      </c>
      <c r="AT967" s="186" t="s">
        <v>78</v>
      </c>
      <c r="AU967" s="186" t="s">
        <v>87</v>
      </c>
      <c r="AY967" s="185" t="s">
        <v>245</v>
      </c>
      <c r="BK967" s="187">
        <f>SUM(BK968:BK972)</f>
        <v>0</v>
      </c>
    </row>
    <row r="968" spans="1:65" s="2" customFormat="1" ht="16.5" customHeight="1">
      <c r="A968" s="35"/>
      <c r="B968" s="36"/>
      <c r="C968" s="190" t="s">
        <v>1217</v>
      </c>
      <c r="D968" s="190" t="s">
        <v>248</v>
      </c>
      <c r="E968" s="191" t="s">
        <v>1218</v>
      </c>
      <c r="F968" s="192" t="s">
        <v>1219</v>
      </c>
      <c r="G968" s="193" t="s">
        <v>525</v>
      </c>
      <c r="H968" s="194">
        <v>-7314</v>
      </c>
      <c r="I968" s="195"/>
      <c r="J968" s="196">
        <f>ROUND(I968*H968,2)</f>
        <v>0</v>
      </c>
      <c r="K968" s="197"/>
      <c r="L968" s="40"/>
      <c r="M968" s="198" t="s">
        <v>1</v>
      </c>
      <c r="N968" s="199" t="s">
        <v>44</v>
      </c>
      <c r="O968" s="72"/>
      <c r="P968" s="200">
        <f>O968*H968</f>
        <v>0</v>
      </c>
      <c r="Q968" s="200">
        <v>0</v>
      </c>
      <c r="R968" s="200">
        <f>Q968*H968</f>
        <v>0</v>
      </c>
      <c r="S968" s="200">
        <v>0</v>
      </c>
      <c r="T968" s="201">
        <f>S968*H968</f>
        <v>0</v>
      </c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R968" s="202" t="s">
        <v>1193</v>
      </c>
      <c r="AT968" s="202" t="s">
        <v>248</v>
      </c>
      <c r="AU968" s="202" t="s">
        <v>89</v>
      </c>
      <c r="AY968" s="18" t="s">
        <v>245</v>
      </c>
      <c r="BE968" s="203">
        <f>IF(N968="základní",J968,0)</f>
        <v>0</v>
      </c>
      <c r="BF968" s="203">
        <f>IF(N968="snížená",J968,0)</f>
        <v>0</v>
      </c>
      <c r="BG968" s="203">
        <f>IF(N968="zákl. přenesená",J968,0)</f>
        <v>0</v>
      </c>
      <c r="BH968" s="203">
        <f>IF(N968="sníž. přenesená",J968,0)</f>
        <v>0</v>
      </c>
      <c r="BI968" s="203">
        <f>IF(N968="nulová",J968,0)</f>
        <v>0</v>
      </c>
      <c r="BJ968" s="18" t="s">
        <v>87</v>
      </c>
      <c r="BK968" s="203">
        <f>ROUND(I968*H968,2)</f>
        <v>0</v>
      </c>
      <c r="BL968" s="18" t="s">
        <v>1193</v>
      </c>
      <c r="BM968" s="202" t="s">
        <v>1220</v>
      </c>
    </row>
    <row r="969" spans="1:65" s="2" customFormat="1">
      <c r="A969" s="35"/>
      <c r="B969" s="36"/>
      <c r="C969" s="37"/>
      <c r="D969" s="204" t="s">
        <v>254</v>
      </c>
      <c r="E969" s="37"/>
      <c r="F969" s="205" t="s">
        <v>1219</v>
      </c>
      <c r="G969" s="37"/>
      <c r="H969" s="37"/>
      <c r="I969" s="206"/>
      <c r="J969" s="37"/>
      <c r="K969" s="37"/>
      <c r="L969" s="40"/>
      <c r="M969" s="207"/>
      <c r="N969" s="208"/>
      <c r="O969" s="72"/>
      <c r="P969" s="72"/>
      <c r="Q969" s="72"/>
      <c r="R969" s="72"/>
      <c r="S969" s="72"/>
      <c r="T969" s="73"/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  <c r="AT969" s="18" t="s">
        <v>254</v>
      </c>
      <c r="AU969" s="18" t="s">
        <v>89</v>
      </c>
    </row>
    <row r="970" spans="1:65" s="13" customFormat="1">
      <c r="B970" s="209"/>
      <c r="C970" s="210"/>
      <c r="D970" s="204" t="s">
        <v>255</v>
      </c>
      <c r="E970" s="211" t="s">
        <v>1</v>
      </c>
      <c r="F970" s="212" t="s">
        <v>1221</v>
      </c>
      <c r="G970" s="210"/>
      <c r="H970" s="211" t="s">
        <v>1</v>
      </c>
      <c r="I970" s="213"/>
      <c r="J970" s="210"/>
      <c r="K970" s="210"/>
      <c r="L970" s="214"/>
      <c r="M970" s="215"/>
      <c r="N970" s="216"/>
      <c r="O970" s="216"/>
      <c r="P970" s="216"/>
      <c r="Q970" s="216"/>
      <c r="R970" s="216"/>
      <c r="S970" s="216"/>
      <c r="T970" s="217"/>
      <c r="AT970" s="218" t="s">
        <v>255</v>
      </c>
      <c r="AU970" s="218" t="s">
        <v>89</v>
      </c>
      <c r="AV970" s="13" t="s">
        <v>87</v>
      </c>
      <c r="AW970" s="13" t="s">
        <v>35</v>
      </c>
      <c r="AX970" s="13" t="s">
        <v>79</v>
      </c>
      <c r="AY970" s="218" t="s">
        <v>245</v>
      </c>
    </row>
    <row r="971" spans="1:65" s="14" customFormat="1">
      <c r="B971" s="219"/>
      <c r="C971" s="220"/>
      <c r="D971" s="204" t="s">
        <v>255</v>
      </c>
      <c r="E971" s="221" t="s">
        <v>1</v>
      </c>
      <c r="F971" s="222" t="s">
        <v>1222</v>
      </c>
      <c r="G971" s="220"/>
      <c r="H971" s="223">
        <v>-7314</v>
      </c>
      <c r="I971" s="224"/>
      <c r="J971" s="220"/>
      <c r="K971" s="220"/>
      <c r="L971" s="225"/>
      <c r="M971" s="226"/>
      <c r="N971" s="227"/>
      <c r="O971" s="227"/>
      <c r="P971" s="227"/>
      <c r="Q971" s="227"/>
      <c r="R971" s="227"/>
      <c r="S971" s="227"/>
      <c r="T971" s="228"/>
      <c r="AT971" s="229" t="s">
        <v>255</v>
      </c>
      <c r="AU971" s="229" t="s">
        <v>89</v>
      </c>
      <c r="AV971" s="14" t="s">
        <v>89</v>
      </c>
      <c r="AW971" s="14" t="s">
        <v>35</v>
      </c>
      <c r="AX971" s="14" t="s">
        <v>79</v>
      </c>
      <c r="AY971" s="229" t="s">
        <v>245</v>
      </c>
    </row>
    <row r="972" spans="1:65" s="15" customFormat="1">
      <c r="B972" s="241"/>
      <c r="C972" s="242"/>
      <c r="D972" s="204" t="s">
        <v>255</v>
      </c>
      <c r="E972" s="243" t="s">
        <v>1</v>
      </c>
      <c r="F972" s="244" t="s">
        <v>274</v>
      </c>
      <c r="G972" s="242"/>
      <c r="H972" s="245">
        <v>-7314</v>
      </c>
      <c r="I972" s="246"/>
      <c r="J972" s="242"/>
      <c r="K972" s="242"/>
      <c r="L972" s="247"/>
      <c r="M972" s="253"/>
      <c r="N972" s="254"/>
      <c r="O972" s="254"/>
      <c r="P972" s="254"/>
      <c r="Q972" s="254"/>
      <c r="R972" s="254"/>
      <c r="S972" s="254"/>
      <c r="T972" s="255"/>
      <c r="AT972" s="251" t="s">
        <v>255</v>
      </c>
      <c r="AU972" s="251" t="s">
        <v>89</v>
      </c>
      <c r="AV972" s="15" t="s">
        <v>252</v>
      </c>
      <c r="AW972" s="15" t="s">
        <v>35</v>
      </c>
      <c r="AX972" s="15" t="s">
        <v>87</v>
      </c>
      <c r="AY972" s="251" t="s">
        <v>245</v>
      </c>
    </row>
    <row r="973" spans="1:65" s="2" customFormat="1" ht="6.95" customHeight="1">
      <c r="A973" s="35"/>
      <c r="B973" s="55"/>
      <c r="C973" s="56"/>
      <c r="D973" s="56"/>
      <c r="E973" s="56"/>
      <c r="F973" s="56"/>
      <c r="G973" s="56"/>
      <c r="H973" s="56"/>
      <c r="I973" s="56"/>
      <c r="J973" s="56"/>
      <c r="K973" s="56"/>
      <c r="L973" s="40"/>
      <c r="M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</row>
  </sheetData>
  <sheetProtection password="CC35" sheet="1" objects="1" scenarios="1" formatColumns="0" formatRows="0" autoFilter="0"/>
  <autoFilter ref="C142:K972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opLeftCell="A137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89</v>
      </c>
    </row>
    <row r="4" spans="1:46" s="1" customFormat="1" ht="24.95" customHeight="1">
      <c r="B4" s="21"/>
      <c r="D4" s="112" t="s">
        <v>102</v>
      </c>
      <c r="L4" s="21"/>
      <c r="M4" s="113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16.5" customHeight="1">
      <c r="B7" s="21"/>
      <c r="E7" s="328" t="str">
        <f>'Rekapitulace stavby'!K6</f>
        <v>ZŠ Komenského 68 – rekonstrukce žákovských šaten</v>
      </c>
      <c r="F7" s="329"/>
      <c r="G7" s="329"/>
      <c r="H7" s="329"/>
      <c r="L7" s="21"/>
    </row>
    <row r="8" spans="1:46" s="2" customFormat="1" ht="12" customHeight="1">
      <c r="A8" s="35"/>
      <c r="B8" s="40"/>
      <c r="C8" s="35"/>
      <c r="D8" s="114" t="s">
        <v>114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0" t="s">
        <v>1223</v>
      </c>
      <c r="F9" s="331"/>
      <c r="G9" s="331"/>
      <c r="H9" s="33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15" t="s">
        <v>1</v>
      </c>
      <c r="G11" s="35"/>
      <c r="H11" s="35"/>
      <c r="I11" s="114" t="s">
        <v>19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20</v>
      </c>
      <c r="E12" s="35"/>
      <c r="F12" s="115" t="s">
        <v>21</v>
      </c>
      <c r="G12" s="35"/>
      <c r="H12" s="35"/>
      <c r="I12" s="114" t="s">
        <v>22</v>
      </c>
      <c r="J12" s="116" t="str">
        <f>'Rekapitulace stavby'!AN8</f>
        <v>20. 8. 2024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5" t="s">
        <v>27</v>
      </c>
      <c r="F15" s="35"/>
      <c r="G15" s="35"/>
      <c r="H15" s="35"/>
      <c r="I15" s="114" t="s">
        <v>28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25</v>
      </c>
      <c r="J20" s="115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33</v>
      </c>
      <c r="F21" s="35"/>
      <c r="G21" s="35"/>
      <c r="H21" s="35"/>
      <c r="I21" s="114" t="s">
        <v>28</v>
      </c>
      <c r="J21" s="115" t="s">
        <v>34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36</v>
      </c>
      <c r="E23" s="35"/>
      <c r="F23" s="35"/>
      <c r="G23" s="35"/>
      <c r="H23" s="35"/>
      <c r="I23" s="114" t="s">
        <v>25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37</v>
      </c>
      <c r="F24" s="35"/>
      <c r="G24" s="35"/>
      <c r="H24" s="35"/>
      <c r="I24" s="114" t="s">
        <v>28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38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34" t="s">
        <v>1</v>
      </c>
      <c r="F27" s="334"/>
      <c r="G27" s="334"/>
      <c r="H27" s="33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1"/>
      <c r="E29" s="121"/>
      <c r="F29" s="121"/>
      <c r="G29" s="121"/>
      <c r="H29" s="121"/>
      <c r="I29" s="121"/>
      <c r="J29" s="121"/>
      <c r="K29" s="121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2" t="s">
        <v>39</v>
      </c>
      <c r="E30" s="35"/>
      <c r="F30" s="35"/>
      <c r="G30" s="35"/>
      <c r="H30" s="35"/>
      <c r="I30" s="35"/>
      <c r="J30" s="123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4" t="s">
        <v>41</v>
      </c>
      <c r="G32" s="35"/>
      <c r="H32" s="35"/>
      <c r="I32" s="124" t="s">
        <v>40</v>
      </c>
      <c r="J32" s="124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5" t="s">
        <v>43</v>
      </c>
      <c r="E33" s="114" t="s">
        <v>44</v>
      </c>
      <c r="F33" s="126">
        <f>ROUND((SUM(BE118:BE181)),  2)</f>
        <v>0</v>
      </c>
      <c r="G33" s="35"/>
      <c r="H33" s="35"/>
      <c r="I33" s="127">
        <v>0.21</v>
      </c>
      <c r="J33" s="126">
        <f>ROUND(((SUM(BE118:BE181))*I33),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45</v>
      </c>
      <c r="F34" s="126">
        <f>ROUND((SUM(BF118:BF181)),  2)</f>
        <v>0</v>
      </c>
      <c r="G34" s="35"/>
      <c r="H34" s="35"/>
      <c r="I34" s="127">
        <v>0.12</v>
      </c>
      <c r="J34" s="126">
        <f>ROUND(((SUM(BF118:BF181))*I34),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46</v>
      </c>
      <c r="F35" s="126">
        <f>ROUND((SUM(BG118:BG181)),  2)</f>
        <v>0</v>
      </c>
      <c r="G35" s="35"/>
      <c r="H35" s="35"/>
      <c r="I35" s="127">
        <v>0.21</v>
      </c>
      <c r="J35" s="126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47</v>
      </c>
      <c r="F36" s="126">
        <f>ROUND((SUM(BH118:BH181)),  2)</f>
        <v>0</v>
      </c>
      <c r="G36" s="35"/>
      <c r="H36" s="35"/>
      <c r="I36" s="127">
        <v>0.12</v>
      </c>
      <c r="J36" s="126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48</v>
      </c>
      <c r="F37" s="126">
        <f>ROUND((SUM(BI118:BI181)),  2)</f>
        <v>0</v>
      </c>
      <c r="G37" s="35"/>
      <c r="H37" s="35"/>
      <c r="I37" s="127">
        <v>0</v>
      </c>
      <c r="J37" s="126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8"/>
      <c r="D39" s="129" t="s">
        <v>49</v>
      </c>
      <c r="E39" s="130"/>
      <c r="F39" s="130"/>
      <c r="G39" s="131" t="s">
        <v>50</v>
      </c>
      <c r="H39" s="132" t="s">
        <v>51</v>
      </c>
      <c r="I39" s="130"/>
      <c r="J39" s="133">
        <f>SUM(J30:J37)</f>
        <v>0</v>
      </c>
      <c r="K39" s="134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5" t="s">
        <v>52</v>
      </c>
      <c r="E50" s="136"/>
      <c r="F50" s="136"/>
      <c r="G50" s="135" t="s">
        <v>53</v>
      </c>
      <c r="H50" s="136"/>
      <c r="I50" s="136"/>
      <c r="J50" s="136"/>
      <c r="K50" s="136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37" t="s">
        <v>54</v>
      </c>
      <c r="E61" s="138"/>
      <c r="F61" s="139" t="s">
        <v>55</v>
      </c>
      <c r="G61" s="137" t="s">
        <v>54</v>
      </c>
      <c r="H61" s="138"/>
      <c r="I61" s="138"/>
      <c r="J61" s="140" t="s">
        <v>55</v>
      </c>
      <c r="K61" s="1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5" t="s">
        <v>56</v>
      </c>
      <c r="E65" s="141"/>
      <c r="F65" s="141"/>
      <c r="G65" s="135" t="s">
        <v>57</v>
      </c>
      <c r="H65" s="141"/>
      <c r="I65" s="141"/>
      <c r="J65" s="141"/>
      <c r="K65" s="141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37" t="s">
        <v>54</v>
      </c>
      <c r="E76" s="138"/>
      <c r="F76" s="139" t="s">
        <v>55</v>
      </c>
      <c r="G76" s="137" t="s">
        <v>54</v>
      </c>
      <c r="H76" s="138"/>
      <c r="I76" s="138"/>
      <c r="J76" s="140" t="s">
        <v>55</v>
      </c>
      <c r="K76" s="1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ZŠ Komenského 68 – rekonstrukce žákovských šaten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5" t="str">
        <f>E9</f>
        <v>02 - Interiér</v>
      </c>
      <c r="F87" s="325"/>
      <c r="G87" s="325"/>
      <c r="H87" s="32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20. 8. 2024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Nový Jičín</v>
      </c>
      <c r="G91" s="37"/>
      <c r="H91" s="37"/>
      <c r="I91" s="30" t="s">
        <v>31</v>
      </c>
      <c r="J91" s="33" t="str">
        <f>E21</f>
        <v>RUSTICUS, s. r. 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36</v>
      </c>
      <c r="J92" s="33" t="str">
        <f>E24</f>
        <v>Ing. arch. Pavel Pazdziora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6" t="s">
        <v>199</v>
      </c>
      <c r="D94" s="147"/>
      <c r="E94" s="147"/>
      <c r="F94" s="147"/>
      <c r="G94" s="147"/>
      <c r="H94" s="147"/>
      <c r="I94" s="147"/>
      <c r="J94" s="148" t="s">
        <v>200</v>
      </c>
      <c r="K94" s="14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9" t="s">
        <v>201</v>
      </c>
      <c r="D96" s="37"/>
      <c r="E96" s="37"/>
      <c r="F96" s="37"/>
      <c r="G96" s="37"/>
      <c r="H96" s="37"/>
      <c r="I96" s="37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202</v>
      </c>
    </row>
    <row r="97" spans="1:31" s="9" customFormat="1" ht="24.95" customHeight="1">
      <c r="B97" s="150"/>
      <c r="C97" s="151"/>
      <c r="D97" s="152" t="s">
        <v>209</v>
      </c>
      <c r="E97" s="153"/>
      <c r="F97" s="153"/>
      <c r="G97" s="153"/>
      <c r="H97" s="153"/>
      <c r="I97" s="153"/>
      <c r="J97" s="154">
        <f>J119</f>
        <v>0</v>
      </c>
      <c r="K97" s="151"/>
      <c r="L97" s="155"/>
    </row>
    <row r="98" spans="1:31" s="10" customFormat="1" ht="19.899999999999999" customHeight="1">
      <c r="B98" s="156"/>
      <c r="C98" s="157"/>
      <c r="D98" s="158" t="s">
        <v>217</v>
      </c>
      <c r="E98" s="159"/>
      <c r="F98" s="159"/>
      <c r="G98" s="159"/>
      <c r="H98" s="159"/>
      <c r="I98" s="159"/>
      <c r="J98" s="160">
        <f>J120</f>
        <v>0</v>
      </c>
      <c r="K98" s="157"/>
      <c r="L98" s="161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230</v>
      </c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26" t="str">
        <f>E7</f>
        <v>ZŠ Komenského 68 – rekonstrukce žákovských šaten</v>
      </c>
      <c r="F108" s="327"/>
      <c r="G108" s="327"/>
      <c r="H108" s="32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114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295" t="str">
        <f>E9</f>
        <v>02 - Interiér</v>
      </c>
      <c r="F110" s="325"/>
      <c r="G110" s="325"/>
      <c r="H110" s="325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 xml:space="preserve"> </v>
      </c>
      <c r="G112" s="37"/>
      <c r="H112" s="37"/>
      <c r="I112" s="30" t="s">
        <v>22</v>
      </c>
      <c r="J112" s="67" t="str">
        <f>IF(J12="","",J12)</f>
        <v>20. 8. 2024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24</v>
      </c>
      <c r="D114" s="37"/>
      <c r="E114" s="37"/>
      <c r="F114" s="28" t="str">
        <f>E15</f>
        <v>Město Nový Jičín</v>
      </c>
      <c r="G114" s="37"/>
      <c r="H114" s="37"/>
      <c r="I114" s="30" t="s">
        <v>31</v>
      </c>
      <c r="J114" s="33" t="str">
        <f>E21</f>
        <v>RUSTICUS, s. r. o.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5.7" customHeight="1">
      <c r="A115" s="35"/>
      <c r="B115" s="36"/>
      <c r="C115" s="30" t="s">
        <v>29</v>
      </c>
      <c r="D115" s="37"/>
      <c r="E115" s="37"/>
      <c r="F115" s="28" t="str">
        <f>IF(E18="","",E18)</f>
        <v>Vyplň údaj</v>
      </c>
      <c r="G115" s="37"/>
      <c r="H115" s="37"/>
      <c r="I115" s="30" t="s">
        <v>36</v>
      </c>
      <c r="J115" s="33" t="str">
        <f>E24</f>
        <v>Ing. arch. Pavel Pazdziora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2"/>
      <c r="B117" s="163"/>
      <c r="C117" s="164" t="s">
        <v>231</v>
      </c>
      <c r="D117" s="165" t="s">
        <v>64</v>
      </c>
      <c r="E117" s="165" t="s">
        <v>60</v>
      </c>
      <c r="F117" s="165" t="s">
        <v>61</v>
      </c>
      <c r="G117" s="165" t="s">
        <v>232</v>
      </c>
      <c r="H117" s="165" t="s">
        <v>233</v>
      </c>
      <c r="I117" s="165" t="s">
        <v>234</v>
      </c>
      <c r="J117" s="166" t="s">
        <v>200</v>
      </c>
      <c r="K117" s="167" t="s">
        <v>235</v>
      </c>
      <c r="L117" s="168"/>
      <c r="M117" s="76" t="s">
        <v>1</v>
      </c>
      <c r="N117" s="77" t="s">
        <v>43</v>
      </c>
      <c r="O117" s="77" t="s">
        <v>236</v>
      </c>
      <c r="P117" s="77" t="s">
        <v>237</v>
      </c>
      <c r="Q117" s="77" t="s">
        <v>238</v>
      </c>
      <c r="R117" s="77" t="s">
        <v>239</v>
      </c>
      <c r="S117" s="77" t="s">
        <v>240</v>
      </c>
      <c r="T117" s="78" t="s">
        <v>241</v>
      </c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5" s="2" customFormat="1" ht="22.9" customHeight="1">
      <c r="A118" s="35"/>
      <c r="B118" s="36"/>
      <c r="C118" s="83" t="s">
        <v>242</v>
      </c>
      <c r="D118" s="37"/>
      <c r="E118" s="37"/>
      <c r="F118" s="37"/>
      <c r="G118" s="37"/>
      <c r="H118" s="37"/>
      <c r="I118" s="37"/>
      <c r="J118" s="169">
        <f>BK118</f>
        <v>0</v>
      </c>
      <c r="K118" s="37"/>
      <c r="L118" s="40"/>
      <c r="M118" s="79"/>
      <c r="N118" s="170"/>
      <c r="O118" s="80"/>
      <c r="P118" s="171">
        <f>P119</f>
        <v>0</v>
      </c>
      <c r="Q118" s="80"/>
      <c r="R118" s="171">
        <f>R119</f>
        <v>14.123000000000001</v>
      </c>
      <c r="S118" s="80"/>
      <c r="T118" s="172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78</v>
      </c>
      <c r="AU118" s="18" t="s">
        <v>202</v>
      </c>
      <c r="BK118" s="173">
        <f>BK119</f>
        <v>0</v>
      </c>
    </row>
    <row r="119" spans="1:65" s="12" customFormat="1" ht="25.9" customHeight="1">
      <c r="B119" s="174"/>
      <c r="C119" s="175"/>
      <c r="D119" s="176" t="s">
        <v>78</v>
      </c>
      <c r="E119" s="177" t="s">
        <v>501</v>
      </c>
      <c r="F119" s="177" t="s">
        <v>502</v>
      </c>
      <c r="G119" s="175"/>
      <c r="H119" s="175"/>
      <c r="I119" s="178"/>
      <c r="J119" s="179">
        <f>BK119</f>
        <v>0</v>
      </c>
      <c r="K119" s="175"/>
      <c r="L119" s="180"/>
      <c r="M119" s="181"/>
      <c r="N119" s="182"/>
      <c r="O119" s="182"/>
      <c r="P119" s="183">
        <f>P120</f>
        <v>0</v>
      </c>
      <c r="Q119" s="182"/>
      <c r="R119" s="183">
        <f>R120</f>
        <v>14.123000000000001</v>
      </c>
      <c r="S119" s="182"/>
      <c r="T119" s="184">
        <f>T120</f>
        <v>0</v>
      </c>
      <c r="AR119" s="185" t="s">
        <v>89</v>
      </c>
      <c r="AT119" s="186" t="s">
        <v>78</v>
      </c>
      <c r="AU119" s="186" t="s">
        <v>79</v>
      </c>
      <c r="AY119" s="185" t="s">
        <v>245</v>
      </c>
      <c r="BK119" s="187">
        <f>BK120</f>
        <v>0</v>
      </c>
    </row>
    <row r="120" spans="1:65" s="12" customFormat="1" ht="22.9" customHeight="1">
      <c r="B120" s="174"/>
      <c r="C120" s="175"/>
      <c r="D120" s="176" t="s">
        <v>78</v>
      </c>
      <c r="E120" s="188" t="s">
        <v>697</v>
      </c>
      <c r="F120" s="188" t="s">
        <v>698</v>
      </c>
      <c r="G120" s="175"/>
      <c r="H120" s="175"/>
      <c r="I120" s="178"/>
      <c r="J120" s="189">
        <f>BK120</f>
        <v>0</v>
      </c>
      <c r="K120" s="175"/>
      <c r="L120" s="180"/>
      <c r="M120" s="181"/>
      <c r="N120" s="182"/>
      <c r="O120" s="182"/>
      <c r="P120" s="183">
        <f>SUM(P121:P181)</f>
        <v>0</v>
      </c>
      <c r="Q120" s="182"/>
      <c r="R120" s="183">
        <f>SUM(R121:R181)</f>
        <v>14.123000000000001</v>
      </c>
      <c r="S120" s="182"/>
      <c r="T120" s="184">
        <f>SUM(T121:T181)</f>
        <v>0</v>
      </c>
      <c r="AR120" s="185" t="s">
        <v>89</v>
      </c>
      <c r="AT120" s="186" t="s">
        <v>78</v>
      </c>
      <c r="AU120" s="186" t="s">
        <v>87</v>
      </c>
      <c r="AY120" s="185" t="s">
        <v>245</v>
      </c>
      <c r="BK120" s="187">
        <f>SUM(BK121:BK181)</f>
        <v>0</v>
      </c>
    </row>
    <row r="121" spans="1:65" s="2" customFormat="1" ht="24.2" customHeight="1">
      <c r="A121" s="35"/>
      <c r="B121" s="36"/>
      <c r="C121" s="190" t="s">
        <v>87</v>
      </c>
      <c r="D121" s="190" t="s">
        <v>248</v>
      </c>
      <c r="E121" s="191" t="s">
        <v>1224</v>
      </c>
      <c r="F121" s="192" t="s">
        <v>1225</v>
      </c>
      <c r="G121" s="193" t="s">
        <v>251</v>
      </c>
      <c r="H121" s="194">
        <v>39</v>
      </c>
      <c r="I121" s="195"/>
      <c r="J121" s="196">
        <f>ROUND(I121*H121,2)</f>
        <v>0</v>
      </c>
      <c r="K121" s="197"/>
      <c r="L121" s="40"/>
      <c r="M121" s="198" t="s">
        <v>1</v>
      </c>
      <c r="N121" s="199" t="s">
        <v>44</v>
      </c>
      <c r="O121" s="72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2" t="s">
        <v>252</v>
      </c>
      <c r="AT121" s="202" t="s">
        <v>248</v>
      </c>
      <c r="AU121" s="202" t="s">
        <v>89</v>
      </c>
      <c r="AY121" s="18" t="s">
        <v>245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8" t="s">
        <v>87</v>
      </c>
      <c r="BK121" s="203">
        <f>ROUND(I121*H121,2)</f>
        <v>0</v>
      </c>
      <c r="BL121" s="18" t="s">
        <v>252</v>
      </c>
      <c r="BM121" s="202" t="s">
        <v>1226</v>
      </c>
    </row>
    <row r="122" spans="1:65" s="2" customFormat="1" ht="19.5">
      <c r="A122" s="35"/>
      <c r="B122" s="36"/>
      <c r="C122" s="37"/>
      <c r="D122" s="204" t="s">
        <v>254</v>
      </c>
      <c r="E122" s="37"/>
      <c r="F122" s="205" t="s">
        <v>1225</v>
      </c>
      <c r="G122" s="37"/>
      <c r="H122" s="37"/>
      <c r="I122" s="206"/>
      <c r="J122" s="37"/>
      <c r="K122" s="37"/>
      <c r="L122" s="40"/>
      <c r="M122" s="207"/>
      <c r="N122" s="208"/>
      <c r="O122" s="72"/>
      <c r="P122" s="72"/>
      <c r="Q122" s="72"/>
      <c r="R122" s="72"/>
      <c r="S122" s="72"/>
      <c r="T122" s="73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254</v>
      </c>
      <c r="AU122" s="18" t="s">
        <v>89</v>
      </c>
    </row>
    <row r="123" spans="1:65" s="13" customFormat="1" ht="22.5">
      <c r="B123" s="209"/>
      <c r="C123" s="210"/>
      <c r="D123" s="204" t="s">
        <v>255</v>
      </c>
      <c r="E123" s="211" t="s">
        <v>1</v>
      </c>
      <c r="F123" s="212" t="s">
        <v>1227</v>
      </c>
      <c r="G123" s="210"/>
      <c r="H123" s="211" t="s">
        <v>1</v>
      </c>
      <c r="I123" s="213"/>
      <c r="J123" s="210"/>
      <c r="K123" s="210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255</v>
      </c>
      <c r="AU123" s="218" t="s">
        <v>89</v>
      </c>
      <c r="AV123" s="13" t="s">
        <v>87</v>
      </c>
      <c r="AW123" s="13" t="s">
        <v>35</v>
      </c>
      <c r="AX123" s="13" t="s">
        <v>79</v>
      </c>
      <c r="AY123" s="218" t="s">
        <v>245</v>
      </c>
    </row>
    <row r="124" spans="1:65" s="13" customFormat="1">
      <c r="B124" s="209"/>
      <c r="C124" s="210"/>
      <c r="D124" s="204" t="s">
        <v>255</v>
      </c>
      <c r="E124" s="211" t="s">
        <v>1</v>
      </c>
      <c r="F124" s="212" t="s">
        <v>1228</v>
      </c>
      <c r="G124" s="210"/>
      <c r="H124" s="211" t="s">
        <v>1</v>
      </c>
      <c r="I124" s="213"/>
      <c r="J124" s="210"/>
      <c r="K124" s="210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255</v>
      </c>
      <c r="AU124" s="218" t="s">
        <v>89</v>
      </c>
      <c r="AV124" s="13" t="s">
        <v>87</v>
      </c>
      <c r="AW124" s="13" t="s">
        <v>35</v>
      </c>
      <c r="AX124" s="13" t="s">
        <v>79</v>
      </c>
      <c r="AY124" s="218" t="s">
        <v>245</v>
      </c>
    </row>
    <row r="125" spans="1:65" s="14" customFormat="1">
      <c r="B125" s="219"/>
      <c r="C125" s="220"/>
      <c r="D125" s="204" t="s">
        <v>255</v>
      </c>
      <c r="E125" s="221" t="s">
        <v>1</v>
      </c>
      <c r="F125" s="222" t="s">
        <v>1229</v>
      </c>
      <c r="G125" s="220"/>
      <c r="H125" s="223">
        <v>23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255</v>
      </c>
      <c r="AU125" s="229" t="s">
        <v>89</v>
      </c>
      <c r="AV125" s="14" t="s">
        <v>89</v>
      </c>
      <c r="AW125" s="14" t="s">
        <v>35</v>
      </c>
      <c r="AX125" s="14" t="s">
        <v>79</v>
      </c>
      <c r="AY125" s="229" t="s">
        <v>245</v>
      </c>
    </row>
    <row r="126" spans="1:65" s="16" customFormat="1">
      <c r="B126" s="256"/>
      <c r="C126" s="257"/>
      <c r="D126" s="204" t="s">
        <v>255</v>
      </c>
      <c r="E126" s="258" t="s">
        <v>1</v>
      </c>
      <c r="F126" s="259" t="s">
        <v>1230</v>
      </c>
      <c r="G126" s="257"/>
      <c r="H126" s="260">
        <v>23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AT126" s="266" t="s">
        <v>255</v>
      </c>
      <c r="AU126" s="266" t="s">
        <v>89</v>
      </c>
      <c r="AV126" s="16" t="s">
        <v>97</v>
      </c>
      <c r="AW126" s="16" t="s">
        <v>35</v>
      </c>
      <c r="AX126" s="16" t="s">
        <v>79</v>
      </c>
      <c r="AY126" s="266" t="s">
        <v>245</v>
      </c>
    </row>
    <row r="127" spans="1:65" s="13" customFormat="1" ht="22.5">
      <c r="B127" s="209"/>
      <c r="C127" s="210"/>
      <c r="D127" s="204" t="s">
        <v>255</v>
      </c>
      <c r="E127" s="211" t="s">
        <v>1</v>
      </c>
      <c r="F127" s="212" t="s">
        <v>1231</v>
      </c>
      <c r="G127" s="210"/>
      <c r="H127" s="211" t="s">
        <v>1</v>
      </c>
      <c r="I127" s="213"/>
      <c r="J127" s="210"/>
      <c r="K127" s="210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255</v>
      </c>
      <c r="AU127" s="218" t="s">
        <v>89</v>
      </c>
      <c r="AV127" s="13" t="s">
        <v>87</v>
      </c>
      <c r="AW127" s="13" t="s">
        <v>35</v>
      </c>
      <c r="AX127" s="13" t="s">
        <v>79</v>
      </c>
      <c r="AY127" s="218" t="s">
        <v>245</v>
      </c>
    </row>
    <row r="128" spans="1:65" s="13" customFormat="1">
      <c r="B128" s="209"/>
      <c r="C128" s="210"/>
      <c r="D128" s="204" t="s">
        <v>255</v>
      </c>
      <c r="E128" s="211" t="s">
        <v>1</v>
      </c>
      <c r="F128" s="212" t="s">
        <v>1232</v>
      </c>
      <c r="G128" s="210"/>
      <c r="H128" s="211" t="s">
        <v>1</v>
      </c>
      <c r="I128" s="213"/>
      <c r="J128" s="210"/>
      <c r="K128" s="210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255</v>
      </c>
      <c r="AU128" s="218" t="s">
        <v>89</v>
      </c>
      <c r="AV128" s="13" t="s">
        <v>87</v>
      </c>
      <c r="AW128" s="13" t="s">
        <v>35</v>
      </c>
      <c r="AX128" s="13" t="s">
        <v>79</v>
      </c>
      <c r="AY128" s="218" t="s">
        <v>245</v>
      </c>
    </row>
    <row r="129" spans="1:65" s="14" customFormat="1">
      <c r="B129" s="219"/>
      <c r="C129" s="220"/>
      <c r="D129" s="204" t="s">
        <v>255</v>
      </c>
      <c r="E129" s="221" t="s">
        <v>1</v>
      </c>
      <c r="F129" s="222" t="s">
        <v>437</v>
      </c>
      <c r="G129" s="220"/>
      <c r="H129" s="223">
        <v>5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255</v>
      </c>
      <c r="AU129" s="229" t="s">
        <v>89</v>
      </c>
      <c r="AV129" s="14" t="s">
        <v>89</v>
      </c>
      <c r="AW129" s="14" t="s">
        <v>35</v>
      </c>
      <c r="AX129" s="14" t="s">
        <v>79</v>
      </c>
      <c r="AY129" s="229" t="s">
        <v>245</v>
      </c>
    </row>
    <row r="130" spans="1:65" s="16" customFormat="1">
      <c r="B130" s="256"/>
      <c r="C130" s="257"/>
      <c r="D130" s="204" t="s">
        <v>255</v>
      </c>
      <c r="E130" s="258" t="s">
        <v>1</v>
      </c>
      <c r="F130" s="259" t="s">
        <v>1230</v>
      </c>
      <c r="G130" s="257"/>
      <c r="H130" s="260">
        <v>5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AT130" s="266" t="s">
        <v>255</v>
      </c>
      <c r="AU130" s="266" t="s">
        <v>89</v>
      </c>
      <c r="AV130" s="16" t="s">
        <v>97</v>
      </c>
      <c r="AW130" s="16" t="s">
        <v>35</v>
      </c>
      <c r="AX130" s="16" t="s">
        <v>79</v>
      </c>
      <c r="AY130" s="266" t="s">
        <v>245</v>
      </c>
    </row>
    <row r="131" spans="1:65" s="13" customFormat="1" ht="22.5">
      <c r="B131" s="209"/>
      <c r="C131" s="210"/>
      <c r="D131" s="204" t="s">
        <v>255</v>
      </c>
      <c r="E131" s="211" t="s">
        <v>1</v>
      </c>
      <c r="F131" s="212" t="s">
        <v>1233</v>
      </c>
      <c r="G131" s="210"/>
      <c r="H131" s="211" t="s">
        <v>1</v>
      </c>
      <c r="I131" s="213"/>
      <c r="J131" s="210"/>
      <c r="K131" s="210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255</v>
      </c>
      <c r="AU131" s="218" t="s">
        <v>89</v>
      </c>
      <c r="AV131" s="13" t="s">
        <v>87</v>
      </c>
      <c r="AW131" s="13" t="s">
        <v>35</v>
      </c>
      <c r="AX131" s="13" t="s">
        <v>79</v>
      </c>
      <c r="AY131" s="218" t="s">
        <v>245</v>
      </c>
    </row>
    <row r="132" spans="1:65" s="13" customFormat="1">
      <c r="B132" s="209"/>
      <c r="C132" s="210"/>
      <c r="D132" s="204" t="s">
        <v>255</v>
      </c>
      <c r="E132" s="211" t="s">
        <v>1</v>
      </c>
      <c r="F132" s="212" t="s">
        <v>1234</v>
      </c>
      <c r="G132" s="210"/>
      <c r="H132" s="211" t="s">
        <v>1</v>
      </c>
      <c r="I132" s="213"/>
      <c r="J132" s="210"/>
      <c r="K132" s="210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255</v>
      </c>
      <c r="AU132" s="218" t="s">
        <v>89</v>
      </c>
      <c r="AV132" s="13" t="s">
        <v>87</v>
      </c>
      <c r="AW132" s="13" t="s">
        <v>35</v>
      </c>
      <c r="AX132" s="13" t="s">
        <v>79</v>
      </c>
      <c r="AY132" s="218" t="s">
        <v>245</v>
      </c>
    </row>
    <row r="133" spans="1:65" s="14" customFormat="1">
      <c r="B133" s="219"/>
      <c r="C133" s="220"/>
      <c r="D133" s="204" t="s">
        <v>255</v>
      </c>
      <c r="E133" s="221" t="s">
        <v>1</v>
      </c>
      <c r="F133" s="222" t="s">
        <v>914</v>
      </c>
      <c r="G133" s="220"/>
      <c r="H133" s="223">
        <v>7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255</v>
      </c>
      <c r="AU133" s="229" t="s">
        <v>89</v>
      </c>
      <c r="AV133" s="14" t="s">
        <v>89</v>
      </c>
      <c r="AW133" s="14" t="s">
        <v>35</v>
      </c>
      <c r="AX133" s="14" t="s">
        <v>79</v>
      </c>
      <c r="AY133" s="229" t="s">
        <v>245</v>
      </c>
    </row>
    <row r="134" spans="1:65" s="13" customFormat="1">
      <c r="B134" s="209"/>
      <c r="C134" s="210"/>
      <c r="D134" s="204" t="s">
        <v>255</v>
      </c>
      <c r="E134" s="211" t="s">
        <v>1</v>
      </c>
      <c r="F134" s="212" t="s">
        <v>1235</v>
      </c>
      <c r="G134" s="210"/>
      <c r="H134" s="211" t="s">
        <v>1</v>
      </c>
      <c r="I134" s="213"/>
      <c r="J134" s="210"/>
      <c r="K134" s="210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255</v>
      </c>
      <c r="AU134" s="218" t="s">
        <v>89</v>
      </c>
      <c r="AV134" s="13" t="s">
        <v>87</v>
      </c>
      <c r="AW134" s="13" t="s">
        <v>35</v>
      </c>
      <c r="AX134" s="13" t="s">
        <v>79</v>
      </c>
      <c r="AY134" s="218" t="s">
        <v>245</v>
      </c>
    </row>
    <row r="135" spans="1:65" s="14" customFormat="1">
      <c r="B135" s="219"/>
      <c r="C135" s="220"/>
      <c r="D135" s="204" t="s">
        <v>255</v>
      </c>
      <c r="E135" s="221" t="s">
        <v>1</v>
      </c>
      <c r="F135" s="222" t="s">
        <v>252</v>
      </c>
      <c r="G135" s="220"/>
      <c r="H135" s="223">
        <v>4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255</v>
      </c>
      <c r="AU135" s="229" t="s">
        <v>89</v>
      </c>
      <c r="AV135" s="14" t="s">
        <v>89</v>
      </c>
      <c r="AW135" s="14" t="s">
        <v>35</v>
      </c>
      <c r="AX135" s="14" t="s">
        <v>79</v>
      </c>
      <c r="AY135" s="229" t="s">
        <v>245</v>
      </c>
    </row>
    <row r="136" spans="1:65" s="15" customFormat="1">
      <c r="B136" s="241"/>
      <c r="C136" s="242"/>
      <c r="D136" s="204" t="s">
        <v>255</v>
      </c>
      <c r="E136" s="243" t="s">
        <v>1</v>
      </c>
      <c r="F136" s="244" t="s">
        <v>274</v>
      </c>
      <c r="G136" s="242"/>
      <c r="H136" s="245">
        <v>39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AT136" s="251" t="s">
        <v>255</v>
      </c>
      <c r="AU136" s="251" t="s">
        <v>89</v>
      </c>
      <c r="AV136" s="15" t="s">
        <v>252</v>
      </c>
      <c r="AW136" s="15" t="s">
        <v>35</v>
      </c>
      <c r="AX136" s="15" t="s">
        <v>87</v>
      </c>
      <c r="AY136" s="251" t="s">
        <v>245</v>
      </c>
    </row>
    <row r="137" spans="1:65" s="2" customFormat="1" ht="16.5" customHeight="1">
      <c r="A137" s="35"/>
      <c r="B137" s="36"/>
      <c r="C137" s="230" t="s">
        <v>89</v>
      </c>
      <c r="D137" s="230" t="s">
        <v>258</v>
      </c>
      <c r="E137" s="231" t="s">
        <v>1236</v>
      </c>
      <c r="F137" s="232" t="s">
        <v>1237</v>
      </c>
      <c r="G137" s="233" t="s">
        <v>251</v>
      </c>
      <c r="H137" s="234">
        <v>23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44</v>
      </c>
      <c r="O137" s="72"/>
      <c r="P137" s="200">
        <f>O137*H137</f>
        <v>0</v>
      </c>
      <c r="Q137" s="200">
        <v>9.0999999999999998E-2</v>
      </c>
      <c r="R137" s="200">
        <f>Q137*H137</f>
        <v>2.093</v>
      </c>
      <c r="S137" s="200">
        <v>0</v>
      </c>
      <c r="T137" s="20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2" t="s">
        <v>261</v>
      </c>
      <c r="AT137" s="202" t="s">
        <v>258</v>
      </c>
      <c r="AU137" s="202" t="s">
        <v>89</v>
      </c>
      <c r="AY137" s="18" t="s">
        <v>245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8" t="s">
        <v>87</v>
      </c>
      <c r="BK137" s="203">
        <f>ROUND(I137*H137,2)</f>
        <v>0</v>
      </c>
      <c r="BL137" s="18" t="s">
        <v>252</v>
      </c>
      <c r="BM137" s="202" t="s">
        <v>1238</v>
      </c>
    </row>
    <row r="138" spans="1:65" s="2" customFormat="1">
      <c r="A138" s="35"/>
      <c r="B138" s="36"/>
      <c r="C138" s="37"/>
      <c r="D138" s="204" t="s">
        <v>254</v>
      </c>
      <c r="E138" s="37"/>
      <c r="F138" s="205" t="s">
        <v>1237</v>
      </c>
      <c r="G138" s="37"/>
      <c r="H138" s="37"/>
      <c r="I138" s="206"/>
      <c r="J138" s="37"/>
      <c r="K138" s="37"/>
      <c r="L138" s="40"/>
      <c r="M138" s="207"/>
      <c r="N138" s="208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254</v>
      </c>
      <c r="AU138" s="18" t="s">
        <v>89</v>
      </c>
    </row>
    <row r="139" spans="1:65" s="13" customFormat="1" ht="22.5">
      <c r="B139" s="209"/>
      <c r="C139" s="210"/>
      <c r="D139" s="204" t="s">
        <v>255</v>
      </c>
      <c r="E139" s="211" t="s">
        <v>1</v>
      </c>
      <c r="F139" s="212" t="s">
        <v>1227</v>
      </c>
      <c r="G139" s="210"/>
      <c r="H139" s="211" t="s">
        <v>1</v>
      </c>
      <c r="I139" s="213"/>
      <c r="J139" s="210"/>
      <c r="K139" s="210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255</v>
      </c>
      <c r="AU139" s="218" t="s">
        <v>89</v>
      </c>
      <c r="AV139" s="13" t="s">
        <v>87</v>
      </c>
      <c r="AW139" s="13" t="s">
        <v>35</v>
      </c>
      <c r="AX139" s="13" t="s">
        <v>79</v>
      </c>
      <c r="AY139" s="218" t="s">
        <v>245</v>
      </c>
    </row>
    <row r="140" spans="1:65" s="14" customFormat="1">
      <c r="B140" s="219"/>
      <c r="C140" s="220"/>
      <c r="D140" s="204" t="s">
        <v>255</v>
      </c>
      <c r="E140" s="221" t="s">
        <v>1</v>
      </c>
      <c r="F140" s="222" t="s">
        <v>1229</v>
      </c>
      <c r="G140" s="220"/>
      <c r="H140" s="223">
        <v>23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255</v>
      </c>
      <c r="AU140" s="229" t="s">
        <v>89</v>
      </c>
      <c r="AV140" s="14" t="s">
        <v>89</v>
      </c>
      <c r="AW140" s="14" t="s">
        <v>35</v>
      </c>
      <c r="AX140" s="14" t="s">
        <v>87</v>
      </c>
      <c r="AY140" s="229" t="s">
        <v>245</v>
      </c>
    </row>
    <row r="141" spans="1:65" s="2" customFormat="1" ht="16.5" customHeight="1">
      <c r="A141" s="35"/>
      <c r="B141" s="36"/>
      <c r="C141" s="230" t="s">
        <v>97</v>
      </c>
      <c r="D141" s="230" t="s">
        <v>258</v>
      </c>
      <c r="E141" s="231" t="s">
        <v>1239</v>
      </c>
      <c r="F141" s="232" t="s">
        <v>1240</v>
      </c>
      <c r="G141" s="233" t="s">
        <v>251</v>
      </c>
      <c r="H141" s="234">
        <v>5</v>
      </c>
      <c r="I141" s="235"/>
      <c r="J141" s="236">
        <f>ROUND(I141*H141,2)</f>
        <v>0</v>
      </c>
      <c r="K141" s="237"/>
      <c r="L141" s="238"/>
      <c r="M141" s="239" t="s">
        <v>1</v>
      </c>
      <c r="N141" s="240" t="s">
        <v>44</v>
      </c>
      <c r="O141" s="72"/>
      <c r="P141" s="200">
        <f>O141*H141</f>
        <v>0</v>
      </c>
      <c r="Q141" s="200">
        <v>0.10100000000000001</v>
      </c>
      <c r="R141" s="200">
        <f>Q141*H141</f>
        <v>0.505</v>
      </c>
      <c r="S141" s="200">
        <v>0</v>
      </c>
      <c r="T141" s="20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2" t="s">
        <v>261</v>
      </c>
      <c r="AT141" s="202" t="s">
        <v>258</v>
      </c>
      <c r="AU141" s="202" t="s">
        <v>89</v>
      </c>
      <c r="AY141" s="18" t="s">
        <v>245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8" t="s">
        <v>87</v>
      </c>
      <c r="BK141" s="203">
        <f>ROUND(I141*H141,2)</f>
        <v>0</v>
      </c>
      <c r="BL141" s="18" t="s">
        <v>252</v>
      </c>
      <c r="BM141" s="202" t="s">
        <v>1241</v>
      </c>
    </row>
    <row r="142" spans="1:65" s="2" customFormat="1">
      <c r="A142" s="35"/>
      <c r="B142" s="36"/>
      <c r="C142" s="37"/>
      <c r="D142" s="204" t="s">
        <v>254</v>
      </c>
      <c r="E142" s="37"/>
      <c r="F142" s="205" t="s">
        <v>1240</v>
      </c>
      <c r="G142" s="37"/>
      <c r="H142" s="37"/>
      <c r="I142" s="206"/>
      <c r="J142" s="37"/>
      <c r="K142" s="37"/>
      <c r="L142" s="40"/>
      <c r="M142" s="207"/>
      <c r="N142" s="208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254</v>
      </c>
      <c r="AU142" s="18" t="s">
        <v>89</v>
      </c>
    </row>
    <row r="143" spans="1:65" s="13" customFormat="1" ht="22.5">
      <c r="B143" s="209"/>
      <c r="C143" s="210"/>
      <c r="D143" s="204" t="s">
        <v>255</v>
      </c>
      <c r="E143" s="211" t="s">
        <v>1</v>
      </c>
      <c r="F143" s="212" t="s">
        <v>1231</v>
      </c>
      <c r="G143" s="210"/>
      <c r="H143" s="211" t="s">
        <v>1</v>
      </c>
      <c r="I143" s="213"/>
      <c r="J143" s="210"/>
      <c r="K143" s="210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255</v>
      </c>
      <c r="AU143" s="218" t="s">
        <v>89</v>
      </c>
      <c r="AV143" s="13" t="s">
        <v>87</v>
      </c>
      <c r="AW143" s="13" t="s">
        <v>35</v>
      </c>
      <c r="AX143" s="13" t="s">
        <v>79</v>
      </c>
      <c r="AY143" s="218" t="s">
        <v>245</v>
      </c>
    </row>
    <row r="144" spans="1:65" s="14" customFormat="1">
      <c r="B144" s="219"/>
      <c r="C144" s="220"/>
      <c r="D144" s="204" t="s">
        <v>255</v>
      </c>
      <c r="E144" s="221" t="s">
        <v>1</v>
      </c>
      <c r="F144" s="222" t="s">
        <v>437</v>
      </c>
      <c r="G144" s="220"/>
      <c r="H144" s="223">
        <v>5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255</v>
      </c>
      <c r="AU144" s="229" t="s">
        <v>89</v>
      </c>
      <c r="AV144" s="14" t="s">
        <v>89</v>
      </c>
      <c r="AW144" s="14" t="s">
        <v>35</v>
      </c>
      <c r="AX144" s="14" t="s">
        <v>87</v>
      </c>
      <c r="AY144" s="229" t="s">
        <v>245</v>
      </c>
    </row>
    <row r="145" spans="1:65" s="2" customFormat="1" ht="16.5" customHeight="1">
      <c r="A145" s="35"/>
      <c r="B145" s="36"/>
      <c r="C145" s="230" t="s">
        <v>914</v>
      </c>
      <c r="D145" s="230" t="s">
        <v>258</v>
      </c>
      <c r="E145" s="231" t="s">
        <v>1242</v>
      </c>
      <c r="F145" s="232" t="s">
        <v>1243</v>
      </c>
      <c r="G145" s="233" t="s">
        <v>251</v>
      </c>
      <c r="H145" s="234">
        <v>11</v>
      </c>
      <c r="I145" s="235"/>
      <c r="J145" s="236">
        <f>ROUND(I145*H145,2)</f>
        <v>0</v>
      </c>
      <c r="K145" s="237"/>
      <c r="L145" s="238"/>
      <c r="M145" s="239" t="s">
        <v>1</v>
      </c>
      <c r="N145" s="240" t="s">
        <v>44</v>
      </c>
      <c r="O145" s="72"/>
      <c r="P145" s="200">
        <f>O145*H145</f>
        <v>0</v>
      </c>
      <c r="Q145" s="200">
        <v>7.6999999999999999E-2</v>
      </c>
      <c r="R145" s="200">
        <f>Q145*H145</f>
        <v>0.84699999999999998</v>
      </c>
      <c r="S145" s="200">
        <v>0</v>
      </c>
      <c r="T145" s="20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2" t="s">
        <v>261</v>
      </c>
      <c r="AT145" s="202" t="s">
        <v>258</v>
      </c>
      <c r="AU145" s="202" t="s">
        <v>89</v>
      </c>
      <c r="AY145" s="18" t="s">
        <v>245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8" t="s">
        <v>87</v>
      </c>
      <c r="BK145" s="203">
        <f>ROUND(I145*H145,2)</f>
        <v>0</v>
      </c>
      <c r="BL145" s="18" t="s">
        <v>252</v>
      </c>
      <c r="BM145" s="202" t="s">
        <v>1244</v>
      </c>
    </row>
    <row r="146" spans="1:65" s="2" customFormat="1">
      <c r="A146" s="35"/>
      <c r="B146" s="36"/>
      <c r="C146" s="37"/>
      <c r="D146" s="204" t="s">
        <v>254</v>
      </c>
      <c r="E146" s="37"/>
      <c r="F146" s="205" t="s">
        <v>1243</v>
      </c>
      <c r="G146" s="37"/>
      <c r="H146" s="37"/>
      <c r="I146" s="206"/>
      <c r="J146" s="37"/>
      <c r="K146" s="37"/>
      <c r="L146" s="40"/>
      <c r="M146" s="207"/>
      <c r="N146" s="208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254</v>
      </c>
      <c r="AU146" s="18" t="s">
        <v>89</v>
      </c>
    </row>
    <row r="147" spans="1:65" s="13" customFormat="1" ht="22.5">
      <c r="B147" s="209"/>
      <c r="C147" s="210"/>
      <c r="D147" s="204" t="s">
        <v>255</v>
      </c>
      <c r="E147" s="211" t="s">
        <v>1</v>
      </c>
      <c r="F147" s="212" t="s">
        <v>1245</v>
      </c>
      <c r="G147" s="210"/>
      <c r="H147" s="211" t="s">
        <v>1</v>
      </c>
      <c r="I147" s="213"/>
      <c r="J147" s="210"/>
      <c r="K147" s="210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255</v>
      </c>
      <c r="AU147" s="218" t="s">
        <v>89</v>
      </c>
      <c r="AV147" s="13" t="s">
        <v>87</v>
      </c>
      <c r="AW147" s="13" t="s">
        <v>35</v>
      </c>
      <c r="AX147" s="13" t="s">
        <v>79</v>
      </c>
      <c r="AY147" s="218" t="s">
        <v>245</v>
      </c>
    </row>
    <row r="148" spans="1:65" s="14" customFormat="1">
      <c r="B148" s="219"/>
      <c r="C148" s="220"/>
      <c r="D148" s="204" t="s">
        <v>255</v>
      </c>
      <c r="E148" s="221" t="s">
        <v>1</v>
      </c>
      <c r="F148" s="222" t="s">
        <v>999</v>
      </c>
      <c r="G148" s="220"/>
      <c r="H148" s="223">
        <v>11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255</v>
      </c>
      <c r="AU148" s="229" t="s">
        <v>89</v>
      </c>
      <c r="AV148" s="14" t="s">
        <v>89</v>
      </c>
      <c r="AW148" s="14" t="s">
        <v>35</v>
      </c>
      <c r="AX148" s="14" t="s">
        <v>87</v>
      </c>
      <c r="AY148" s="229" t="s">
        <v>245</v>
      </c>
    </row>
    <row r="149" spans="1:65" s="2" customFormat="1" ht="24.2" customHeight="1">
      <c r="A149" s="35"/>
      <c r="B149" s="36"/>
      <c r="C149" s="190" t="s">
        <v>252</v>
      </c>
      <c r="D149" s="190" t="s">
        <v>248</v>
      </c>
      <c r="E149" s="191" t="s">
        <v>1246</v>
      </c>
      <c r="F149" s="192" t="s">
        <v>1247</v>
      </c>
      <c r="G149" s="193" t="s">
        <v>251</v>
      </c>
      <c r="H149" s="194">
        <v>175</v>
      </c>
      <c r="I149" s="195"/>
      <c r="J149" s="196">
        <f>ROUND(I149*H149,2)</f>
        <v>0</v>
      </c>
      <c r="K149" s="197"/>
      <c r="L149" s="40"/>
      <c r="M149" s="198" t="s">
        <v>1</v>
      </c>
      <c r="N149" s="199" t="s">
        <v>44</v>
      </c>
      <c r="O149" s="72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2" t="s">
        <v>252</v>
      </c>
      <c r="AT149" s="202" t="s">
        <v>248</v>
      </c>
      <c r="AU149" s="202" t="s">
        <v>89</v>
      </c>
      <c r="AY149" s="18" t="s">
        <v>245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8" t="s">
        <v>87</v>
      </c>
      <c r="BK149" s="203">
        <f>ROUND(I149*H149,2)</f>
        <v>0</v>
      </c>
      <c r="BL149" s="18" t="s">
        <v>252</v>
      </c>
      <c r="BM149" s="202" t="s">
        <v>1248</v>
      </c>
    </row>
    <row r="150" spans="1:65" s="2" customFormat="1" ht="19.5">
      <c r="A150" s="35"/>
      <c r="B150" s="36"/>
      <c r="C150" s="37"/>
      <c r="D150" s="204" t="s">
        <v>254</v>
      </c>
      <c r="E150" s="37"/>
      <c r="F150" s="205" t="s">
        <v>1247</v>
      </c>
      <c r="G150" s="37"/>
      <c r="H150" s="37"/>
      <c r="I150" s="206"/>
      <c r="J150" s="37"/>
      <c r="K150" s="37"/>
      <c r="L150" s="40"/>
      <c r="M150" s="207"/>
      <c r="N150" s="208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254</v>
      </c>
      <c r="AU150" s="18" t="s">
        <v>89</v>
      </c>
    </row>
    <row r="151" spans="1:65" s="13" customFormat="1" ht="22.5">
      <c r="B151" s="209"/>
      <c r="C151" s="210"/>
      <c r="D151" s="204" t="s">
        <v>255</v>
      </c>
      <c r="E151" s="211" t="s">
        <v>1</v>
      </c>
      <c r="F151" s="212" t="s">
        <v>1249</v>
      </c>
      <c r="G151" s="210"/>
      <c r="H151" s="211" t="s">
        <v>1</v>
      </c>
      <c r="I151" s="213"/>
      <c r="J151" s="210"/>
      <c r="K151" s="210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255</v>
      </c>
      <c r="AU151" s="218" t="s">
        <v>89</v>
      </c>
      <c r="AV151" s="13" t="s">
        <v>87</v>
      </c>
      <c r="AW151" s="13" t="s">
        <v>35</v>
      </c>
      <c r="AX151" s="13" t="s">
        <v>79</v>
      </c>
      <c r="AY151" s="218" t="s">
        <v>245</v>
      </c>
    </row>
    <row r="152" spans="1:65" s="13" customFormat="1">
      <c r="B152" s="209"/>
      <c r="C152" s="210"/>
      <c r="D152" s="204" t="s">
        <v>255</v>
      </c>
      <c r="E152" s="211" t="s">
        <v>1</v>
      </c>
      <c r="F152" s="212" t="s">
        <v>1232</v>
      </c>
      <c r="G152" s="210"/>
      <c r="H152" s="211" t="s">
        <v>1</v>
      </c>
      <c r="I152" s="213"/>
      <c r="J152" s="210"/>
      <c r="K152" s="210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255</v>
      </c>
      <c r="AU152" s="218" t="s">
        <v>89</v>
      </c>
      <c r="AV152" s="13" t="s">
        <v>87</v>
      </c>
      <c r="AW152" s="13" t="s">
        <v>35</v>
      </c>
      <c r="AX152" s="13" t="s">
        <v>79</v>
      </c>
      <c r="AY152" s="218" t="s">
        <v>245</v>
      </c>
    </row>
    <row r="153" spans="1:65" s="14" customFormat="1">
      <c r="B153" s="219"/>
      <c r="C153" s="220"/>
      <c r="D153" s="204" t="s">
        <v>255</v>
      </c>
      <c r="E153" s="221" t="s">
        <v>1</v>
      </c>
      <c r="F153" s="222" t="s">
        <v>544</v>
      </c>
      <c r="G153" s="220"/>
      <c r="H153" s="223">
        <v>40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255</v>
      </c>
      <c r="AU153" s="229" t="s">
        <v>89</v>
      </c>
      <c r="AV153" s="14" t="s">
        <v>89</v>
      </c>
      <c r="AW153" s="14" t="s">
        <v>35</v>
      </c>
      <c r="AX153" s="14" t="s">
        <v>79</v>
      </c>
      <c r="AY153" s="229" t="s">
        <v>245</v>
      </c>
    </row>
    <row r="154" spans="1:65" s="13" customFormat="1">
      <c r="B154" s="209"/>
      <c r="C154" s="210"/>
      <c r="D154" s="204" t="s">
        <v>255</v>
      </c>
      <c r="E154" s="211" t="s">
        <v>1</v>
      </c>
      <c r="F154" s="212" t="s">
        <v>1228</v>
      </c>
      <c r="G154" s="210"/>
      <c r="H154" s="211" t="s">
        <v>1</v>
      </c>
      <c r="I154" s="213"/>
      <c r="J154" s="210"/>
      <c r="K154" s="210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255</v>
      </c>
      <c r="AU154" s="218" t="s">
        <v>89</v>
      </c>
      <c r="AV154" s="13" t="s">
        <v>87</v>
      </c>
      <c r="AW154" s="13" t="s">
        <v>35</v>
      </c>
      <c r="AX154" s="13" t="s">
        <v>79</v>
      </c>
      <c r="AY154" s="218" t="s">
        <v>245</v>
      </c>
    </row>
    <row r="155" spans="1:65" s="14" customFormat="1">
      <c r="B155" s="219"/>
      <c r="C155" s="220"/>
      <c r="D155" s="204" t="s">
        <v>255</v>
      </c>
      <c r="E155" s="221" t="s">
        <v>1</v>
      </c>
      <c r="F155" s="222" t="s">
        <v>559</v>
      </c>
      <c r="G155" s="220"/>
      <c r="H155" s="223">
        <v>62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255</v>
      </c>
      <c r="AU155" s="229" t="s">
        <v>89</v>
      </c>
      <c r="AV155" s="14" t="s">
        <v>89</v>
      </c>
      <c r="AW155" s="14" t="s">
        <v>35</v>
      </c>
      <c r="AX155" s="14" t="s">
        <v>79</v>
      </c>
      <c r="AY155" s="229" t="s">
        <v>245</v>
      </c>
    </row>
    <row r="156" spans="1:65" s="16" customFormat="1">
      <c r="B156" s="256"/>
      <c r="C156" s="257"/>
      <c r="D156" s="204" t="s">
        <v>255</v>
      </c>
      <c r="E156" s="258" t="s">
        <v>1</v>
      </c>
      <c r="F156" s="259" t="s">
        <v>1230</v>
      </c>
      <c r="G156" s="257"/>
      <c r="H156" s="260">
        <v>102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AT156" s="266" t="s">
        <v>255</v>
      </c>
      <c r="AU156" s="266" t="s">
        <v>89</v>
      </c>
      <c r="AV156" s="16" t="s">
        <v>97</v>
      </c>
      <c r="AW156" s="16" t="s">
        <v>35</v>
      </c>
      <c r="AX156" s="16" t="s">
        <v>79</v>
      </c>
      <c r="AY156" s="266" t="s">
        <v>245</v>
      </c>
    </row>
    <row r="157" spans="1:65" s="13" customFormat="1" ht="22.5">
      <c r="B157" s="209"/>
      <c r="C157" s="210"/>
      <c r="D157" s="204" t="s">
        <v>255</v>
      </c>
      <c r="E157" s="211" t="s">
        <v>1</v>
      </c>
      <c r="F157" s="212" t="s">
        <v>1250</v>
      </c>
      <c r="G157" s="210"/>
      <c r="H157" s="211" t="s">
        <v>1</v>
      </c>
      <c r="I157" s="213"/>
      <c r="J157" s="210"/>
      <c r="K157" s="210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255</v>
      </c>
      <c r="AU157" s="218" t="s">
        <v>89</v>
      </c>
      <c r="AV157" s="13" t="s">
        <v>87</v>
      </c>
      <c r="AW157" s="13" t="s">
        <v>35</v>
      </c>
      <c r="AX157" s="13" t="s">
        <v>79</v>
      </c>
      <c r="AY157" s="218" t="s">
        <v>245</v>
      </c>
    </row>
    <row r="158" spans="1:65" s="13" customFormat="1">
      <c r="B158" s="209"/>
      <c r="C158" s="210"/>
      <c r="D158" s="204" t="s">
        <v>255</v>
      </c>
      <c r="E158" s="211" t="s">
        <v>1</v>
      </c>
      <c r="F158" s="212" t="s">
        <v>1232</v>
      </c>
      <c r="G158" s="210"/>
      <c r="H158" s="211" t="s">
        <v>1</v>
      </c>
      <c r="I158" s="213"/>
      <c r="J158" s="210"/>
      <c r="K158" s="210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255</v>
      </c>
      <c r="AU158" s="218" t="s">
        <v>89</v>
      </c>
      <c r="AV158" s="13" t="s">
        <v>87</v>
      </c>
      <c r="AW158" s="13" t="s">
        <v>35</v>
      </c>
      <c r="AX158" s="13" t="s">
        <v>79</v>
      </c>
      <c r="AY158" s="218" t="s">
        <v>245</v>
      </c>
    </row>
    <row r="159" spans="1:65" s="14" customFormat="1">
      <c r="B159" s="219"/>
      <c r="C159" s="220"/>
      <c r="D159" s="204" t="s">
        <v>255</v>
      </c>
      <c r="E159" s="221" t="s">
        <v>1</v>
      </c>
      <c r="F159" s="222" t="s">
        <v>896</v>
      </c>
      <c r="G159" s="220"/>
      <c r="H159" s="223">
        <v>44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255</v>
      </c>
      <c r="AU159" s="229" t="s">
        <v>89</v>
      </c>
      <c r="AV159" s="14" t="s">
        <v>89</v>
      </c>
      <c r="AW159" s="14" t="s">
        <v>35</v>
      </c>
      <c r="AX159" s="14" t="s">
        <v>79</v>
      </c>
      <c r="AY159" s="229" t="s">
        <v>245</v>
      </c>
    </row>
    <row r="160" spans="1:65" s="16" customFormat="1">
      <c r="B160" s="256"/>
      <c r="C160" s="257"/>
      <c r="D160" s="204" t="s">
        <v>255</v>
      </c>
      <c r="E160" s="258" t="s">
        <v>1</v>
      </c>
      <c r="F160" s="259" t="s">
        <v>1230</v>
      </c>
      <c r="G160" s="257"/>
      <c r="H160" s="260">
        <v>44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AT160" s="266" t="s">
        <v>255</v>
      </c>
      <c r="AU160" s="266" t="s">
        <v>89</v>
      </c>
      <c r="AV160" s="16" t="s">
        <v>97</v>
      </c>
      <c r="AW160" s="16" t="s">
        <v>35</v>
      </c>
      <c r="AX160" s="16" t="s">
        <v>79</v>
      </c>
      <c r="AY160" s="266" t="s">
        <v>245</v>
      </c>
    </row>
    <row r="161" spans="1:65" s="13" customFormat="1" ht="22.5">
      <c r="B161" s="209"/>
      <c r="C161" s="210"/>
      <c r="D161" s="204" t="s">
        <v>255</v>
      </c>
      <c r="E161" s="211" t="s">
        <v>1</v>
      </c>
      <c r="F161" s="212" t="s">
        <v>1251</v>
      </c>
      <c r="G161" s="210"/>
      <c r="H161" s="211" t="s">
        <v>1</v>
      </c>
      <c r="I161" s="213"/>
      <c r="J161" s="210"/>
      <c r="K161" s="210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255</v>
      </c>
      <c r="AU161" s="218" t="s">
        <v>89</v>
      </c>
      <c r="AV161" s="13" t="s">
        <v>87</v>
      </c>
      <c r="AW161" s="13" t="s">
        <v>35</v>
      </c>
      <c r="AX161" s="13" t="s">
        <v>79</v>
      </c>
      <c r="AY161" s="218" t="s">
        <v>245</v>
      </c>
    </row>
    <row r="162" spans="1:65" s="13" customFormat="1">
      <c r="B162" s="209"/>
      <c r="C162" s="210"/>
      <c r="D162" s="204" t="s">
        <v>255</v>
      </c>
      <c r="E162" s="211" t="s">
        <v>1</v>
      </c>
      <c r="F162" s="212" t="s">
        <v>1234</v>
      </c>
      <c r="G162" s="210"/>
      <c r="H162" s="211" t="s">
        <v>1</v>
      </c>
      <c r="I162" s="213"/>
      <c r="J162" s="210"/>
      <c r="K162" s="210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255</v>
      </c>
      <c r="AU162" s="218" t="s">
        <v>89</v>
      </c>
      <c r="AV162" s="13" t="s">
        <v>87</v>
      </c>
      <c r="AW162" s="13" t="s">
        <v>35</v>
      </c>
      <c r="AX162" s="13" t="s">
        <v>79</v>
      </c>
      <c r="AY162" s="218" t="s">
        <v>245</v>
      </c>
    </row>
    <row r="163" spans="1:65" s="14" customFormat="1">
      <c r="B163" s="219"/>
      <c r="C163" s="220"/>
      <c r="D163" s="204" t="s">
        <v>255</v>
      </c>
      <c r="E163" s="221" t="s">
        <v>1</v>
      </c>
      <c r="F163" s="222" t="s">
        <v>333</v>
      </c>
      <c r="G163" s="220"/>
      <c r="H163" s="223">
        <v>20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255</v>
      </c>
      <c r="AU163" s="229" t="s">
        <v>89</v>
      </c>
      <c r="AV163" s="14" t="s">
        <v>89</v>
      </c>
      <c r="AW163" s="14" t="s">
        <v>35</v>
      </c>
      <c r="AX163" s="14" t="s">
        <v>79</v>
      </c>
      <c r="AY163" s="229" t="s">
        <v>245</v>
      </c>
    </row>
    <row r="164" spans="1:65" s="13" customFormat="1">
      <c r="B164" s="209"/>
      <c r="C164" s="210"/>
      <c r="D164" s="204" t="s">
        <v>255</v>
      </c>
      <c r="E164" s="211" t="s">
        <v>1</v>
      </c>
      <c r="F164" s="212" t="s">
        <v>1235</v>
      </c>
      <c r="G164" s="210"/>
      <c r="H164" s="211" t="s">
        <v>1</v>
      </c>
      <c r="I164" s="213"/>
      <c r="J164" s="210"/>
      <c r="K164" s="210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255</v>
      </c>
      <c r="AU164" s="218" t="s">
        <v>89</v>
      </c>
      <c r="AV164" s="13" t="s">
        <v>87</v>
      </c>
      <c r="AW164" s="13" t="s">
        <v>35</v>
      </c>
      <c r="AX164" s="13" t="s">
        <v>79</v>
      </c>
      <c r="AY164" s="218" t="s">
        <v>245</v>
      </c>
    </row>
    <row r="165" spans="1:65" s="14" customFormat="1">
      <c r="B165" s="219"/>
      <c r="C165" s="220"/>
      <c r="D165" s="204" t="s">
        <v>255</v>
      </c>
      <c r="E165" s="221" t="s">
        <v>1</v>
      </c>
      <c r="F165" s="222" t="s">
        <v>401</v>
      </c>
      <c r="G165" s="220"/>
      <c r="H165" s="223">
        <v>9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255</v>
      </c>
      <c r="AU165" s="229" t="s">
        <v>89</v>
      </c>
      <c r="AV165" s="14" t="s">
        <v>89</v>
      </c>
      <c r="AW165" s="14" t="s">
        <v>35</v>
      </c>
      <c r="AX165" s="14" t="s">
        <v>79</v>
      </c>
      <c r="AY165" s="229" t="s">
        <v>245</v>
      </c>
    </row>
    <row r="166" spans="1:65" s="15" customFormat="1">
      <c r="B166" s="241"/>
      <c r="C166" s="242"/>
      <c r="D166" s="204" t="s">
        <v>255</v>
      </c>
      <c r="E166" s="243" t="s">
        <v>1</v>
      </c>
      <c r="F166" s="244" t="s">
        <v>274</v>
      </c>
      <c r="G166" s="242"/>
      <c r="H166" s="245">
        <v>175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AT166" s="251" t="s">
        <v>255</v>
      </c>
      <c r="AU166" s="251" t="s">
        <v>89</v>
      </c>
      <c r="AV166" s="15" t="s">
        <v>252</v>
      </c>
      <c r="AW166" s="15" t="s">
        <v>35</v>
      </c>
      <c r="AX166" s="15" t="s">
        <v>87</v>
      </c>
      <c r="AY166" s="251" t="s">
        <v>245</v>
      </c>
    </row>
    <row r="167" spans="1:65" s="2" customFormat="1" ht="16.5" customHeight="1">
      <c r="A167" s="35"/>
      <c r="B167" s="36"/>
      <c r="C167" s="230" t="s">
        <v>437</v>
      </c>
      <c r="D167" s="230" t="s">
        <v>258</v>
      </c>
      <c r="E167" s="231" t="s">
        <v>1252</v>
      </c>
      <c r="F167" s="232" t="s">
        <v>1253</v>
      </c>
      <c r="G167" s="233" t="s">
        <v>251</v>
      </c>
      <c r="H167" s="234">
        <v>102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44</v>
      </c>
      <c r="O167" s="72"/>
      <c r="P167" s="200">
        <f>O167*H167</f>
        <v>0</v>
      </c>
      <c r="Q167" s="200">
        <v>6.0999999999999999E-2</v>
      </c>
      <c r="R167" s="200">
        <f>Q167*H167</f>
        <v>6.2219999999999995</v>
      </c>
      <c r="S167" s="200">
        <v>0</v>
      </c>
      <c r="T167" s="20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2" t="s">
        <v>261</v>
      </c>
      <c r="AT167" s="202" t="s">
        <v>258</v>
      </c>
      <c r="AU167" s="202" t="s">
        <v>89</v>
      </c>
      <c r="AY167" s="18" t="s">
        <v>245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8" t="s">
        <v>87</v>
      </c>
      <c r="BK167" s="203">
        <f>ROUND(I167*H167,2)</f>
        <v>0</v>
      </c>
      <c r="BL167" s="18" t="s">
        <v>252</v>
      </c>
      <c r="BM167" s="202" t="s">
        <v>1254</v>
      </c>
    </row>
    <row r="168" spans="1:65" s="2" customFormat="1">
      <c r="A168" s="35"/>
      <c r="B168" s="36"/>
      <c r="C168" s="37"/>
      <c r="D168" s="204" t="s">
        <v>254</v>
      </c>
      <c r="E168" s="37"/>
      <c r="F168" s="205" t="s">
        <v>1253</v>
      </c>
      <c r="G168" s="37"/>
      <c r="H168" s="37"/>
      <c r="I168" s="206"/>
      <c r="J168" s="37"/>
      <c r="K168" s="37"/>
      <c r="L168" s="40"/>
      <c r="M168" s="207"/>
      <c r="N168" s="208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254</v>
      </c>
      <c r="AU168" s="18" t="s">
        <v>89</v>
      </c>
    </row>
    <row r="169" spans="1:65" s="13" customFormat="1" ht="22.5">
      <c r="B169" s="209"/>
      <c r="C169" s="210"/>
      <c r="D169" s="204" t="s">
        <v>255</v>
      </c>
      <c r="E169" s="211" t="s">
        <v>1</v>
      </c>
      <c r="F169" s="212" t="s">
        <v>1249</v>
      </c>
      <c r="G169" s="210"/>
      <c r="H169" s="211" t="s">
        <v>1</v>
      </c>
      <c r="I169" s="213"/>
      <c r="J169" s="210"/>
      <c r="K169" s="210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255</v>
      </c>
      <c r="AU169" s="218" t="s">
        <v>89</v>
      </c>
      <c r="AV169" s="13" t="s">
        <v>87</v>
      </c>
      <c r="AW169" s="13" t="s">
        <v>35</v>
      </c>
      <c r="AX169" s="13" t="s">
        <v>79</v>
      </c>
      <c r="AY169" s="218" t="s">
        <v>245</v>
      </c>
    </row>
    <row r="170" spans="1:65" s="14" customFormat="1">
      <c r="B170" s="219"/>
      <c r="C170" s="220"/>
      <c r="D170" s="204" t="s">
        <v>255</v>
      </c>
      <c r="E170" s="221" t="s">
        <v>1</v>
      </c>
      <c r="F170" s="222" t="s">
        <v>448</v>
      </c>
      <c r="G170" s="220"/>
      <c r="H170" s="223">
        <v>102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255</v>
      </c>
      <c r="AU170" s="229" t="s">
        <v>89</v>
      </c>
      <c r="AV170" s="14" t="s">
        <v>89</v>
      </c>
      <c r="AW170" s="14" t="s">
        <v>35</v>
      </c>
      <c r="AX170" s="14" t="s">
        <v>87</v>
      </c>
      <c r="AY170" s="229" t="s">
        <v>245</v>
      </c>
    </row>
    <row r="171" spans="1:65" s="2" customFormat="1" ht="16.5" customHeight="1">
      <c r="A171" s="35"/>
      <c r="B171" s="36"/>
      <c r="C171" s="230" t="s">
        <v>316</v>
      </c>
      <c r="D171" s="230" t="s">
        <v>258</v>
      </c>
      <c r="E171" s="231" t="s">
        <v>1255</v>
      </c>
      <c r="F171" s="232" t="s">
        <v>1256</v>
      </c>
      <c r="G171" s="233" t="s">
        <v>251</v>
      </c>
      <c r="H171" s="234">
        <v>44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44</v>
      </c>
      <c r="O171" s="72"/>
      <c r="P171" s="200">
        <f>O171*H171</f>
        <v>0</v>
      </c>
      <c r="Q171" s="200">
        <v>6.7000000000000004E-2</v>
      </c>
      <c r="R171" s="200">
        <f>Q171*H171</f>
        <v>2.9480000000000004</v>
      </c>
      <c r="S171" s="200">
        <v>0</v>
      </c>
      <c r="T171" s="20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2" t="s">
        <v>261</v>
      </c>
      <c r="AT171" s="202" t="s">
        <v>258</v>
      </c>
      <c r="AU171" s="202" t="s">
        <v>89</v>
      </c>
      <c r="AY171" s="18" t="s">
        <v>245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8" t="s">
        <v>87</v>
      </c>
      <c r="BK171" s="203">
        <f>ROUND(I171*H171,2)</f>
        <v>0</v>
      </c>
      <c r="BL171" s="18" t="s">
        <v>252</v>
      </c>
      <c r="BM171" s="202" t="s">
        <v>1257</v>
      </c>
    </row>
    <row r="172" spans="1:65" s="2" customFormat="1">
      <c r="A172" s="35"/>
      <c r="B172" s="36"/>
      <c r="C172" s="37"/>
      <c r="D172" s="204" t="s">
        <v>254</v>
      </c>
      <c r="E172" s="37"/>
      <c r="F172" s="205" t="s">
        <v>1256</v>
      </c>
      <c r="G172" s="37"/>
      <c r="H172" s="37"/>
      <c r="I172" s="206"/>
      <c r="J172" s="37"/>
      <c r="K172" s="37"/>
      <c r="L172" s="40"/>
      <c r="M172" s="207"/>
      <c r="N172" s="208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254</v>
      </c>
      <c r="AU172" s="18" t="s">
        <v>89</v>
      </c>
    </row>
    <row r="173" spans="1:65" s="13" customFormat="1" ht="22.5">
      <c r="B173" s="209"/>
      <c r="C173" s="210"/>
      <c r="D173" s="204" t="s">
        <v>255</v>
      </c>
      <c r="E173" s="211" t="s">
        <v>1</v>
      </c>
      <c r="F173" s="212" t="s">
        <v>1250</v>
      </c>
      <c r="G173" s="210"/>
      <c r="H173" s="211" t="s">
        <v>1</v>
      </c>
      <c r="I173" s="213"/>
      <c r="J173" s="210"/>
      <c r="K173" s="210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255</v>
      </c>
      <c r="AU173" s="218" t="s">
        <v>89</v>
      </c>
      <c r="AV173" s="13" t="s">
        <v>87</v>
      </c>
      <c r="AW173" s="13" t="s">
        <v>35</v>
      </c>
      <c r="AX173" s="13" t="s">
        <v>79</v>
      </c>
      <c r="AY173" s="218" t="s">
        <v>245</v>
      </c>
    </row>
    <row r="174" spans="1:65" s="14" customFormat="1">
      <c r="B174" s="219"/>
      <c r="C174" s="220"/>
      <c r="D174" s="204" t="s">
        <v>255</v>
      </c>
      <c r="E174" s="221" t="s">
        <v>1</v>
      </c>
      <c r="F174" s="222" t="s">
        <v>896</v>
      </c>
      <c r="G174" s="220"/>
      <c r="H174" s="223">
        <v>44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255</v>
      </c>
      <c r="AU174" s="229" t="s">
        <v>89</v>
      </c>
      <c r="AV174" s="14" t="s">
        <v>89</v>
      </c>
      <c r="AW174" s="14" t="s">
        <v>35</v>
      </c>
      <c r="AX174" s="14" t="s">
        <v>87</v>
      </c>
      <c r="AY174" s="229" t="s">
        <v>245</v>
      </c>
    </row>
    <row r="175" spans="1:65" s="2" customFormat="1" ht="16.5" customHeight="1">
      <c r="A175" s="35"/>
      <c r="B175" s="36"/>
      <c r="C175" s="230" t="s">
        <v>261</v>
      </c>
      <c r="D175" s="230" t="s">
        <v>258</v>
      </c>
      <c r="E175" s="231" t="s">
        <v>1258</v>
      </c>
      <c r="F175" s="232" t="s">
        <v>1259</v>
      </c>
      <c r="G175" s="233" t="s">
        <v>251</v>
      </c>
      <c r="H175" s="234">
        <v>29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44</v>
      </c>
      <c r="O175" s="72"/>
      <c r="P175" s="200">
        <f>O175*H175</f>
        <v>0</v>
      </c>
      <c r="Q175" s="200">
        <v>5.1999999999999998E-2</v>
      </c>
      <c r="R175" s="200">
        <f>Q175*H175</f>
        <v>1.508</v>
      </c>
      <c r="S175" s="200">
        <v>0</v>
      </c>
      <c r="T175" s="20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2" t="s">
        <v>261</v>
      </c>
      <c r="AT175" s="202" t="s">
        <v>258</v>
      </c>
      <c r="AU175" s="202" t="s">
        <v>89</v>
      </c>
      <c r="AY175" s="18" t="s">
        <v>245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8" t="s">
        <v>87</v>
      </c>
      <c r="BK175" s="203">
        <f>ROUND(I175*H175,2)</f>
        <v>0</v>
      </c>
      <c r="BL175" s="18" t="s">
        <v>252</v>
      </c>
      <c r="BM175" s="202" t="s">
        <v>1260</v>
      </c>
    </row>
    <row r="176" spans="1:65" s="2" customFormat="1">
      <c r="A176" s="35"/>
      <c r="B176" s="36"/>
      <c r="C176" s="37"/>
      <c r="D176" s="204" t="s">
        <v>254</v>
      </c>
      <c r="E176" s="37"/>
      <c r="F176" s="205" t="s">
        <v>1259</v>
      </c>
      <c r="G176" s="37"/>
      <c r="H176" s="37"/>
      <c r="I176" s="206"/>
      <c r="J176" s="37"/>
      <c r="K176" s="37"/>
      <c r="L176" s="40"/>
      <c r="M176" s="207"/>
      <c r="N176" s="208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254</v>
      </c>
      <c r="AU176" s="18" t="s">
        <v>89</v>
      </c>
    </row>
    <row r="177" spans="1:65" s="13" customFormat="1" ht="22.5">
      <c r="B177" s="209"/>
      <c r="C177" s="210"/>
      <c r="D177" s="204" t="s">
        <v>255</v>
      </c>
      <c r="E177" s="211" t="s">
        <v>1</v>
      </c>
      <c r="F177" s="212" t="s">
        <v>1251</v>
      </c>
      <c r="G177" s="210"/>
      <c r="H177" s="211" t="s">
        <v>1</v>
      </c>
      <c r="I177" s="213"/>
      <c r="J177" s="210"/>
      <c r="K177" s="210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255</v>
      </c>
      <c r="AU177" s="218" t="s">
        <v>89</v>
      </c>
      <c r="AV177" s="13" t="s">
        <v>87</v>
      </c>
      <c r="AW177" s="13" t="s">
        <v>35</v>
      </c>
      <c r="AX177" s="13" t="s">
        <v>79</v>
      </c>
      <c r="AY177" s="218" t="s">
        <v>245</v>
      </c>
    </row>
    <row r="178" spans="1:65" s="14" customFormat="1">
      <c r="B178" s="219"/>
      <c r="C178" s="220"/>
      <c r="D178" s="204" t="s">
        <v>255</v>
      </c>
      <c r="E178" s="221" t="s">
        <v>1</v>
      </c>
      <c r="F178" s="222" t="s">
        <v>496</v>
      </c>
      <c r="G178" s="220"/>
      <c r="H178" s="223">
        <v>29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255</v>
      </c>
      <c r="AU178" s="229" t="s">
        <v>89</v>
      </c>
      <c r="AV178" s="14" t="s">
        <v>89</v>
      </c>
      <c r="AW178" s="14" t="s">
        <v>35</v>
      </c>
      <c r="AX178" s="14" t="s">
        <v>87</v>
      </c>
      <c r="AY178" s="229" t="s">
        <v>245</v>
      </c>
    </row>
    <row r="179" spans="1:65" s="2" customFormat="1" ht="21.75" customHeight="1">
      <c r="A179" s="35"/>
      <c r="B179" s="36"/>
      <c r="C179" s="190" t="s">
        <v>401</v>
      </c>
      <c r="D179" s="190" t="s">
        <v>248</v>
      </c>
      <c r="E179" s="191" t="s">
        <v>1261</v>
      </c>
      <c r="F179" s="192" t="s">
        <v>1262</v>
      </c>
      <c r="G179" s="193" t="s">
        <v>251</v>
      </c>
      <c r="H179" s="194">
        <v>570</v>
      </c>
      <c r="I179" s="195"/>
      <c r="J179" s="196">
        <f>ROUND(I179*H179,2)</f>
        <v>0</v>
      </c>
      <c r="K179" s="197"/>
      <c r="L179" s="40"/>
      <c r="M179" s="198" t="s">
        <v>1</v>
      </c>
      <c r="N179" s="199" t="s">
        <v>44</v>
      </c>
      <c r="O179" s="72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2" t="s">
        <v>252</v>
      </c>
      <c r="AT179" s="202" t="s">
        <v>248</v>
      </c>
      <c r="AU179" s="202" t="s">
        <v>89</v>
      </c>
      <c r="AY179" s="18" t="s">
        <v>245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8" t="s">
        <v>87</v>
      </c>
      <c r="BK179" s="203">
        <f>ROUND(I179*H179,2)</f>
        <v>0</v>
      </c>
      <c r="BL179" s="18" t="s">
        <v>252</v>
      </c>
      <c r="BM179" s="202" t="s">
        <v>1263</v>
      </c>
    </row>
    <row r="180" spans="1:65" s="2" customFormat="1">
      <c r="A180" s="35"/>
      <c r="B180" s="36"/>
      <c r="C180" s="37"/>
      <c r="D180" s="204" t="s">
        <v>254</v>
      </c>
      <c r="E180" s="37"/>
      <c r="F180" s="205" t="s">
        <v>1262</v>
      </c>
      <c r="G180" s="37"/>
      <c r="H180" s="37"/>
      <c r="I180" s="206"/>
      <c r="J180" s="37"/>
      <c r="K180" s="37"/>
      <c r="L180" s="40"/>
      <c r="M180" s="207"/>
      <c r="N180" s="208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254</v>
      </c>
      <c r="AU180" s="18" t="s">
        <v>89</v>
      </c>
    </row>
    <row r="181" spans="1:65" s="14" customFormat="1">
      <c r="B181" s="219"/>
      <c r="C181" s="220"/>
      <c r="D181" s="204" t="s">
        <v>255</v>
      </c>
      <c r="E181" s="221" t="s">
        <v>1</v>
      </c>
      <c r="F181" s="222" t="s">
        <v>1264</v>
      </c>
      <c r="G181" s="220"/>
      <c r="H181" s="223">
        <v>570</v>
      </c>
      <c r="I181" s="224"/>
      <c r="J181" s="220"/>
      <c r="K181" s="220"/>
      <c r="L181" s="225"/>
      <c r="M181" s="267"/>
      <c r="N181" s="268"/>
      <c r="O181" s="268"/>
      <c r="P181" s="268"/>
      <c r="Q181" s="268"/>
      <c r="R181" s="268"/>
      <c r="S181" s="268"/>
      <c r="T181" s="269"/>
      <c r="AT181" s="229" t="s">
        <v>255</v>
      </c>
      <c r="AU181" s="229" t="s">
        <v>89</v>
      </c>
      <c r="AV181" s="14" t="s">
        <v>89</v>
      </c>
      <c r="AW181" s="14" t="s">
        <v>35</v>
      </c>
      <c r="AX181" s="14" t="s">
        <v>87</v>
      </c>
      <c r="AY181" s="229" t="s">
        <v>245</v>
      </c>
    </row>
    <row r="182" spans="1:65" s="2" customFormat="1" ht="6.95" customHeight="1">
      <c r="A182" s="35"/>
      <c r="B182" s="55"/>
      <c r="C182" s="56"/>
      <c r="D182" s="56"/>
      <c r="E182" s="56"/>
      <c r="F182" s="56"/>
      <c r="G182" s="56"/>
      <c r="H182" s="56"/>
      <c r="I182" s="56"/>
      <c r="J182" s="56"/>
      <c r="K182" s="56"/>
      <c r="L182" s="40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sheetProtection password="CC35" sheet="1" objects="1" scenarios="1" formatColumns="0" formatRows="0" autoFilter="0"/>
  <autoFilter ref="C117:K18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1"/>
    </row>
    <row r="4" spans="1:8" s="1" customFormat="1" ht="24.95" customHeight="1">
      <c r="B4" s="21"/>
      <c r="C4" s="112" t="s">
        <v>1265</v>
      </c>
      <c r="H4" s="21"/>
    </row>
    <row r="5" spans="1:8" s="1" customFormat="1" ht="12" customHeight="1">
      <c r="B5" s="21"/>
      <c r="C5" s="270" t="s">
        <v>13</v>
      </c>
      <c r="D5" s="334" t="s">
        <v>14</v>
      </c>
      <c r="E5" s="284"/>
      <c r="F5" s="284"/>
      <c r="H5" s="21"/>
    </row>
    <row r="6" spans="1:8" s="1" customFormat="1" ht="36.950000000000003" customHeight="1">
      <c r="B6" s="21"/>
      <c r="C6" s="271" t="s">
        <v>16</v>
      </c>
      <c r="D6" s="335" t="s">
        <v>17</v>
      </c>
      <c r="E6" s="284"/>
      <c r="F6" s="284"/>
      <c r="H6" s="21"/>
    </row>
    <row r="7" spans="1:8" s="1" customFormat="1" ht="16.5" customHeight="1">
      <c r="B7" s="21"/>
      <c r="C7" s="114" t="s">
        <v>22</v>
      </c>
      <c r="D7" s="116" t="str">
        <f>'Rekapitulace stavby'!AN8</f>
        <v>20. 8. 2024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62"/>
      <c r="B9" s="272"/>
      <c r="C9" s="273" t="s">
        <v>60</v>
      </c>
      <c r="D9" s="274" t="s">
        <v>61</v>
      </c>
      <c r="E9" s="274" t="s">
        <v>232</v>
      </c>
      <c r="F9" s="275" t="s">
        <v>1266</v>
      </c>
      <c r="G9" s="162"/>
      <c r="H9" s="272"/>
    </row>
    <row r="10" spans="1:8" s="2" customFormat="1" ht="26.45" customHeight="1">
      <c r="A10" s="35"/>
      <c r="B10" s="40"/>
      <c r="C10" s="276" t="s">
        <v>84</v>
      </c>
      <c r="D10" s="276" t="s">
        <v>85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77" t="s">
        <v>93</v>
      </c>
      <c r="D11" s="278" t="s">
        <v>94</v>
      </c>
      <c r="E11" s="279" t="s">
        <v>95</v>
      </c>
      <c r="F11" s="280">
        <v>48.96</v>
      </c>
      <c r="G11" s="35"/>
      <c r="H11" s="40"/>
    </row>
    <row r="12" spans="1:8" s="2" customFormat="1" ht="16.899999999999999" customHeight="1">
      <c r="A12" s="35"/>
      <c r="B12" s="40"/>
      <c r="C12" s="281" t="s">
        <v>1</v>
      </c>
      <c r="D12" s="281" t="s">
        <v>96</v>
      </c>
      <c r="E12" s="18" t="s">
        <v>1</v>
      </c>
      <c r="F12" s="282">
        <v>48.96</v>
      </c>
      <c r="G12" s="35"/>
      <c r="H12" s="40"/>
    </row>
    <row r="13" spans="1:8" s="2" customFormat="1" ht="16.899999999999999" customHeight="1">
      <c r="A13" s="35"/>
      <c r="B13" s="40"/>
      <c r="C13" s="283" t="s">
        <v>1267</v>
      </c>
      <c r="D13" s="35"/>
      <c r="E13" s="35"/>
      <c r="F13" s="35"/>
      <c r="G13" s="35"/>
      <c r="H13" s="40"/>
    </row>
    <row r="14" spans="1:8" s="2" customFormat="1" ht="16.899999999999999" customHeight="1">
      <c r="A14" s="35"/>
      <c r="B14" s="40"/>
      <c r="C14" s="281" t="s">
        <v>402</v>
      </c>
      <c r="D14" s="281" t="s">
        <v>403</v>
      </c>
      <c r="E14" s="18" t="s">
        <v>95</v>
      </c>
      <c r="F14" s="282">
        <v>48.96</v>
      </c>
      <c r="G14" s="35"/>
      <c r="H14" s="40"/>
    </row>
    <row r="15" spans="1:8" s="2" customFormat="1" ht="16.899999999999999" customHeight="1">
      <c r="A15" s="35"/>
      <c r="B15" s="40"/>
      <c r="C15" s="281" t="s">
        <v>517</v>
      </c>
      <c r="D15" s="281" t="s">
        <v>518</v>
      </c>
      <c r="E15" s="18" t="s">
        <v>95</v>
      </c>
      <c r="F15" s="282">
        <v>48.96</v>
      </c>
      <c r="G15" s="35"/>
      <c r="H15" s="40"/>
    </row>
    <row r="16" spans="1:8" s="2" customFormat="1" ht="16.899999999999999" customHeight="1">
      <c r="A16" s="35"/>
      <c r="B16" s="40"/>
      <c r="C16" s="281" t="s">
        <v>539</v>
      </c>
      <c r="D16" s="281" t="s">
        <v>540</v>
      </c>
      <c r="E16" s="18" t="s">
        <v>95</v>
      </c>
      <c r="F16" s="282">
        <v>48.96</v>
      </c>
      <c r="G16" s="35"/>
      <c r="H16" s="40"/>
    </row>
    <row r="17" spans="1:8" s="2" customFormat="1" ht="16.899999999999999" customHeight="1">
      <c r="A17" s="35"/>
      <c r="B17" s="40"/>
      <c r="C17" s="281" t="s">
        <v>915</v>
      </c>
      <c r="D17" s="281" t="s">
        <v>916</v>
      </c>
      <c r="E17" s="18" t="s">
        <v>95</v>
      </c>
      <c r="F17" s="282">
        <v>354.59</v>
      </c>
      <c r="G17" s="35"/>
      <c r="H17" s="40"/>
    </row>
    <row r="18" spans="1:8" s="2" customFormat="1" ht="16.899999999999999" customHeight="1">
      <c r="A18" s="35"/>
      <c r="B18" s="40"/>
      <c r="C18" s="281" t="s">
        <v>920</v>
      </c>
      <c r="D18" s="281" t="s">
        <v>921</v>
      </c>
      <c r="E18" s="18" t="s">
        <v>95</v>
      </c>
      <c r="F18" s="282">
        <v>354.59</v>
      </c>
      <c r="G18" s="35"/>
      <c r="H18" s="40"/>
    </row>
    <row r="19" spans="1:8" s="2" customFormat="1" ht="16.899999999999999" customHeight="1">
      <c r="A19" s="35"/>
      <c r="B19" s="40"/>
      <c r="C19" s="281" t="s">
        <v>924</v>
      </c>
      <c r="D19" s="281" t="s">
        <v>925</v>
      </c>
      <c r="E19" s="18" t="s">
        <v>95</v>
      </c>
      <c r="F19" s="282">
        <v>354.59</v>
      </c>
      <c r="G19" s="35"/>
      <c r="H19" s="40"/>
    </row>
    <row r="20" spans="1:8" s="2" customFormat="1" ht="16.899999999999999" customHeight="1">
      <c r="A20" s="35"/>
      <c r="B20" s="40"/>
      <c r="C20" s="281" t="s">
        <v>988</v>
      </c>
      <c r="D20" s="281" t="s">
        <v>989</v>
      </c>
      <c r="E20" s="18" t="s">
        <v>95</v>
      </c>
      <c r="F20" s="282">
        <v>172.71</v>
      </c>
      <c r="G20" s="35"/>
      <c r="H20" s="40"/>
    </row>
    <row r="21" spans="1:8" s="2" customFormat="1" ht="22.5">
      <c r="A21" s="35"/>
      <c r="B21" s="40"/>
      <c r="C21" s="281" t="s">
        <v>1000</v>
      </c>
      <c r="D21" s="281" t="s">
        <v>1001</v>
      </c>
      <c r="E21" s="18" t="s">
        <v>95</v>
      </c>
      <c r="F21" s="282">
        <v>353.81</v>
      </c>
      <c r="G21" s="35"/>
      <c r="H21" s="40"/>
    </row>
    <row r="22" spans="1:8" s="2" customFormat="1" ht="16.899999999999999" customHeight="1">
      <c r="A22" s="35"/>
      <c r="B22" s="40"/>
      <c r="C22" s="281" t="s">
        <v>1112</v>
      </c>
      <c r="D22" s="281" t="s">
        <v>1113</v>
      </c>
      <c r="E22" s="18" t="s">
        <v>95</v>
      </c>
      <c r="F22" s="282">
        <v>354.59</v>
      </c>
      <c r="G22" s="35"/>
      <c r="H22" s="40"/>
    </row>
    <row r="23" spans="1:8" s="2" customFormat="1" ht="22.5">
      <c r="A23" s="35"/>
      <c r="B23" s="40"/>
      <c r="C23" s="281" t="s">
        <v>429</v>
      </c>
      <c r="D23" s="281" t="s">
        <v>430</v>
      </c>
      <c r="E23" s="18" t="s">
        <v>95</v>
      </c>
      <c r="F23" s="282">
        <v>354.59</v>
      </c>
      <c r="G23" s="35"/>
      <c r="H23" s="40"/>
    </row>
    <row r="24" spans="1:8" s="2" customFormat="1" ht="22.5">
      <c r="A24" s="35"/>
      <c r="B24" s="40"/>
      <c r="C24" s="281" t="s">
        <v>438</v>
      </c>
      <c r="D24" s="281" t="s">
        <v>439</v>
      </c>
      <c r="E24" s="18" t="s">
        <v>387</v>
      </c>
      <c r="F24" s="282">
        <v>3.7330000000000001</v>
      </c>
      <c r="G24" s="35"/>
      <c r="H24" s="40"/>
    </row>
    <row r="25" spans="1:8" s="2" customFormat="1" ht="16.899999999999999" customHeight="1">
      <c r="A25" s="35"/>
      <c r="B25" s="40"/>
      <c r="C25" s="277" t="s">
        <v>98</v>
      </c>
      <c r="D25" s="278" t="s">
        <v>99</v>
      </c>
      <c r="E25" s="279" t="s">
        <v>100</v>
      </c>
      <c r="F25" s="280">
        <v>29.4</v>
      </c>
      <c r="G25" s="35"/>
      <c r="H25" s="40"/>
    </row>
    <row r="26" spans="1:8" s="2" customFormat="1" ht="16.899999999999999" customHeight="1">
      <c r="A26" s="35"/>
      <c r="B26" s="40"/>
      <c r="C26" s="281" t="s">
        <v>1</v>
      </c>
      <c r="D26" s="281" t="s">
        <v>433</v>
      </c>
      <c r="E26" s="18" t="s">
        <v>1</v>
      </c>
      <c r="F26" s="282">
        <v>0</v>
      </c>
      <c r="G26" s="35"/>
      <c r="H26" s="40"/>
    </row>
    <row r="27" spans="1:8" s="2" customFormat="1" ht="16.899999999999999" customHeight="1">
      <c r="A27" s="35"/>
      <c r="B27" s="40"/>
      <c r="C27" s="281" t="s">
        <v>1</v>
      </c>
      <c r="D27" s="281" t="s">
        <v>101</v>
      </c>
      <c r="E27" s="18" t="s">
        <v>1</v>
      </c>
      <c r="F27" s="282">
        <v>29.4</v>
      </c>
      <c r="G27" s="35"/>
      <c r="H27" s="40"/>
    </row>
    <row r="28" spans="1:8" s="2" customFormat="1" ht="16.899999999999999" customHeight="1">
      <c r="A28" s="35"/>
      <c r="B28" s="40"/>
      <c r="C28" s="281" t="s">
        <v>1</v>
      </c>
      <c r="D28" s="281" t="s">
        <v>274</v>
      </c>
      <c r="E28" s="18" t="s">
        <v>1</v>
      </c>
      <c r="F28" s="282">
        <v>29.4</v>
      </c>
      <c r="G28" s="35"/>
      <c r="H28" s="40"/>
    </row>
    <row r="29" spans="1:8" s="2" customFormat="1" ht="16.899999999999999" customHeight="1">
      <c r="A29" s="35"/>
      <c r="B29" s="40"/>
      <c r="C29" s="283" t="s">
        <v>1267</v>
      </c>
      <c r="D29" s="35"/>
      <c r="E29" s="35"/>
      <c r="F29" s="35"/>
      <c r="G29" s="35"/>
      <c r="H29" s="40"/>
    </row>
    <row r="30" spans="1:8" s="2" customFormat="1" ht="16.899999999999999" customHeight="1">
      <c r="A30" s="35"/>
      <c r="B30" s="40"/>
      <c r="C30" s="281" t="s">
        <v>360</v>
      </c>
      <c r="D30" s="281" t="s">
        <v>361</v>
      </c>
      <c r="E30" s="18" t="s">
        <v>95</v>
      </c>
      <c r="F30" s="282">
        <v>16.093</v>
      </c>
      <c r="G30" s="35"/>
      <c r="H30" s="40"/>
    </row>
    <row r="31" spans="1:8" s="2" customFormat="1" ht="22.5">
      <c r="A31" s="35"/>
      <c r="B31" s="40"/>
      <c r="C31" s="281" t="s">
        <v>970</v>
      </c>
      <c r="D31" s="281" t="s">
        <v>971</v>
      </c>
      <c r="E31" s="18" t="s">
        <v>100</v>
      </c>
      <c r="F31" s="282">
        <v>177.15</v>
      </c>
      <c r="G31" s="35"/>
      <c r="H31" s="40"/>
    </row>
    <row r="32" spans="1:8" s="2" customFormat="1" ht="16.899999999999999" customHeight="1">
      <c r="A32" s="35"/>
      <c r="B32" s="40"/>
      <c r="C32" s="277" t="s">
        <v>106</v>
      </c>
      <c r="D32" s="278" t="s">
        <v>107</v>
      </c>
      <c r="E32" s="279" t="s">
        <v>95</v>
      </c>
      <c r="F32" s="280">
        <v>47.31</v>
      </c>
      <c r="G32" s="35"/>
      <c r="H32" s="40"/>
    </row>
    <row r="33" spans="1:8" s="2" customFormat="1" ht="16.899999999999999" customHeight="1">
      <c r="A33" s="35"/>
      <c r="B33" s="40"/>
      <c r="C33" s="281" t="s">
        <v>1</v>
      </c>
      <c r="D33" s="281" t="s">
        <v>1268</v>
      </c>
      <c r="E33" s="18" t="s">
        <v>1</v>
      </c>
      <c r="F33" s="282">
        <v>47.31</v>
      </c>
      <c r="G33" s="35"/>
      <c r="H33" s="40"/>
    </row>
    <row r="34" spans="1:8" s="2" customFormat="1" ht="16.899999999999999" customHeight="1">
      <c r="A34" s="35"/>
      <c r="B34" s="40"/>
      <c r="C34" s="283" t="s">
        <v>1267</v>
      </c>
      <c r="D34" s="35"/>
      <c r="E34" s="35"/>
      <c r="F34" s="35"/>
      <c r="G34" s="35"/>
      <c r="H34" s="40"/>
    </row>
    <row r="35" spans="1:8" s="2" customFormat="1" ht="16.899999999999999" customHeight="1">
      <c r="A35" s="35"/>
      <c r="B35" s="40"/>
      <c r="C35" s="281" t="s">
        <v>1051</v>
      </c>
      <c r="D35" s="281" t="s">
        <v>1052</v>
      </c>
      <c r="E35" s="18" t="s">
        <v>95</v>
      </c>
      <c r="F35" s="282">
        <v>47.31</v>
      </c>
      <c r="G35" s="35"/>
      <c r="H35" s="40"/>
    </row>
    <row r="36" spans="1:8" s="2" customFormat="1" ht="16.899999999999999" customHeight="1">
      <c r="A36" s="35"/>
      <c r="B36" s="40"/>
      <c r="C36" s="277" t="s">
        <v>109</v>
      </c>
      <c r="D36" s="278" t="s">
        <v>110</v>
      </c>
      <c r="E36" s="279" t="s">
        <v>100</v>
      </c>
      <c r="F36" s="280">
        <v>29.4</v>
      </c>
      <c r="G36" s="35"/>
      <c r="H36" s="40"/>
    </row>
    <row r="37" spans="1:8" s="2" customFormat="1" ht="16.899999999999999" customHeight="1">
      <c r="A37" s="35"/>
      <c r="B37" s="40"/>
      <c r="C37" s="281" t="s">
        <v>1</v>
      </c>
      <c r="D37" s="281" t="s">
        <v>101</v>
      </c>
      <c r="E37" s="18" t="s">
        <v>1</v>
      </c>
      <c r="F37" s="282">
        <v>29.4</v>
      </c>
      <c r="G37" s="35"/>
      <c r="H37" s="40"/>
    </row>
    <row r="38" spans="1:8" s="2" customFormat="1" ht="16.899999999999999" customHeight="1">
      <c r="A38" s="35"/>
      <c r="B38" s="40"/>
      <c r="C38" s="283" t="s">
        <v>1267</v>
      </c>
      <c r="D38" s="35"/>
      <c r="E38" s="35"/>
      <c r="F38" s="35"/>
      <c r="G38" s="35"/>
      <c r="H38" s="40"/>
    </row>
    <row r="39" spans="1:8" s="2" customFormat="1" ht="16.899999999999999" customHeight="1">
      <c r="A39" s="35"/>
      <c r="B39" s="40"/>
      <c r="C39" s="281" t="s">
        <v>378</v>
      </c>
      <c r="D39" s="281" t="s">
        <v>379</v>
      </c>
      <c r="E39" s="18" t="s">
        <v>100</v>
      </c>
      <c r="F39" s="282">
        <v>43.15</v>
      </c>
      <c r="G39" s="35"/>
      <c r="H39" s="40"/>
    </row>
    <row r="40" spans="1:8" s="2" customFormat="1" ht="16.899999999999999" customHeight="1">
      <c r="A40" s="35"/>
      <c r="B40" s="40"/>
      <c r="C40" s="281" t="s">
        <v>1067</v>
      </c>
      <c r="D40" s="281" t="s">
        <v>1068</v>
      </c>
      <c r="E40" s="18" t="s">
        <v>100</v>
      </c>
      <c r="F40" s="282">
        <v>35.74</v>
      </c>
      <c r="G40" s="35"/>
      <c r="H40" s="40"/>
    </row>
    <row r="41" spans="1:8" s="2" customFormat="1" ht="16.899999999999999" customHeight="1">
      <c r="A41" s="35"/>
      <c r="B41" s="40"/>
      <c r="C41" s="277" t="s">
        <v>115</v>
      </c>
      <c r="D41" s="278" t="s">
        <v>116</v>
      </c>
      <c r="E41" s="279" t="s">
        <v>95</v>
      </c>
      <c r="F41" s="280">
        <v>49.274999999999999</v>
      </c>
      <c r="G41" s="35"/>
      <c r="H41" s="40"/>
    </row>
    <row r="42" spans="1:8" s="2" customFormat="1" ht="16.899999999999999" customHeight="1">
      <c r="A42" s="35"/>
      <c r="B42" s="40"/>
      <c r="C42" s="281" t="s">
        <v>1</v>
      </c>
      <c r="D42" s="281" t="s">
        <v>1269</v>
      </c>
      <c r="E42" s="18" t="s">
        <v>1</v>
      </c>
      <c r="F42" s="282">
        <v>49.274999999999999</v>
      </c>
      <c r="G42" s="35"/>
      <c r="H42" s="40"/>
    </row>
    <row r="43" spans="1:8" s="2" customFormat="1" ht="16.899999999999999" customHeight="1">
      <c r="A43" s="35"/>
      <c r="B43" s="40"/>
      <c r="C43" s="283" t="s">
        <v>1267</v>
      </c>
      <c r="D43" s="35"/>
      <c r="E43" s="35"/>
      <c r="F43" s="35"/>
      <c r="G43" s="35"/>
      <c r="H43" s="40"/>
    </row>
    <row r="44" spans="1:8" s="2" customFormat="1" ht="22.5">
      <c r="A44" s="35"/>
      <c r="B44" s="40"/>
      <c r="C44" s="281" t="s">
        <v>319</v>
      </c>
      <c r="D44" s="281" t="s">
        <v>320</v>
      </c>
      <c r="E44" s="18" t="s">
        <v>95</v>
      </c>
      <c r="F44" s="282">
        <v>319.15499999999997</v>
      </c>
      <c r="G44" s="35"/>
      <c r="H44" s="40"/>
    </row>
    <row r="45" spans="1:8" s="2" customFormat="1" ht="16.899999999999999" customHeight="1">
      <c r="A45" s="35"/>
      <c r="B45" s="40"/>
      <c r="C45" s="281" t="s">
        <v>1094</v>
      </c>
      <c r="D45" s="281" t="s">
        <v>1095</v>
      </c>
      <c r="E45" s="18" t="s">
        <v>95</v>
      </c>
      <c r="F45" s="282">
        <v>553.64800000000002</v>
      </c>
      <c r="G45" s="35"/>
      <c r="H45" s="40"/>
    </row>
    <row r="46" spans="1:8" s="2" customFormat="1" ht="16.899999999999999" customHeight="1">
      <c r="A46" s="35"/>
      <c r="B46" s="40"/>
      <c r="C46" s="281" t="s">
        <v>1154</v>
      </c>
      <c r="D46" s="281" t="s">
        <v>1155</v>
      </c>
      <c r="E46" s="18" t="s">
        <v>95</v>
      </c>
      <c r="F46" s="282">
        <v>701.755</v>
      </c>
      <c r="G46" s="35"/>
      <c r="H46" s="40"/>
    </row>
    <row r="47" spans="1:8" s="2" customFormat="1" ht="16.899999999999999" customHeight="1">
      <c r="A47" s="35"/>
      <c r="B47" s="40"/>
      <c r="C47" s="281" t="s">
        <v>1176</v>
      </c>
      <c r="D47" s="281" t="s">
        <v>1177</v>
      </c>
      <c r="E47" s="18" t="s">
        <v>95</v>
      </c>
      <c r="F47" s="282">
        <v>701.755</v>
      </c>
      <c r="G47" s="35"/>
      <c r="H47" s="40"/>
    </row>
    <row r="48" spans="1:8" s="2" customFormat="1" ht="16.899999999999999" customHeight="1">
      <c r="A48" s="35"/>
      <c r="B48" s="40"/>
      <c r="C48" s="277" t="s">
        <v>122</v>
      </c>
      <c r="D48" s="278" t="s">
        <v>123</v>
      </c>
      <c r="E48" s="279" t="s">
        <v>95</v>
      </c>
      <c r="F48" s="280">
        <v>35.75</v>
      </c>
      <c r="G48" s="35"/>
      <c r="H48" s="40"/>
    </row>
    <row r="49" spans="1:8" s="2" customFormat="1" ht="16.899999999999999" customHeight="1">
      <c r="A49" s="35"/>
      <c r="B49" s="40"/>
      <c r="C49" s="281" t="s">
        <v>1</v>
      </c>
      <c r="D49" s="281" t="s">
        <v>124</v>
      </c>
      <c r="E49" s="18" t="s">
        <v>1</v>
      </c>
      <c r="F49" s="282">
        <v>35.75</v>
      </c>
      <c r="G49" s="35"/>
      <c r="H49" s="40"/>
    </row>
    <row r="50" spans="1:8" s="2" customFormat="1" ht="16.899999999999999" customHeight="1">
      <c r="A50" s="35"/>
      <c r="B50" s="40"/>
      <c r="C50" s="283" t="s">
        <v>1267</v>
      </c>
      <c r="D50" s="35"/>
      <c r="E50" s="35"/>
      <c r="F50" s="35"/>
      <c r="G50" s="35"/>
      <c r="H50" s="40"/>
    </row>
    <row r="51" spans="1:8" s="2" customFormat="1" ht="16.899999999999999" customHeight="1">
      <c r="A51" s="35"/>
      <c r="B51" s="40"/>
      <c r="C51" s="281" t="s">
        <v>1094</v>
      </c>
      <c r="D51" s="281" t="s">
        <v>1095</v>
      </c>
      <c r="E51" s="18" t="s">
        <v>95</v>
      </c>
      <c r="F51" s="282">
        <v>553.64800000000002</v>
      </c>
      <c r="G51" s="35"/>
      <c r="H51" s="40"/>
    </row>
    <row r="52" spans="1:8" s="2" customFormat="1" ht="16.899999999999999" customHeight="1">
      <c r="A52" s="35"/>
      <c r="B52" s="40"/>
      <c r="C52" s="281" t="s">
        <v>1154</v>
      </c>
      <c r="D52" s="281" t="s">
        <v>1155</v>
      </c>
      <c r="E52" s="18" t="s">
        <v>95</v>
      </c>
      <c r="F52" s="282">
        <v>701.755</v>
      </c>
      <c r="G52" s="35"/>
      <c r="H52" s="40"/>
    </row>
    <row r="53" spans="1:8" s="2" customFormat="1" ht="16.899999999999999" customHeight="1">
      <c r="A53" s="35"/>
      <c r="B53" s="40"/>
      <c r="C53" s="281" t="s">
        <v>1176</v>
      </c>
      <c r="D53" s="281" t="s">
        <v>1177</v>
      </c>
      <c r="E53" s="18" t="s">
        <v>95</v>
      </c>
      <c r="F53" s="282">
        <v>701.755</v>
      </c>
      <c r="G53" s="35"/>
      <c r="H53" s="40"/>
    </row>
    <row r="54" spans="1:8" s="2" customFormat="1" ht="16.899999999999999" customHeight="1">
      <c r="A54" s="35"/>
      <c r="B54" s="40"/>
      <c r="C54" s="277" t="s">
        <v>125</v>
      </c>
      <c r="D54" s="278" t="s">
        <v>126</v>
      </c>
      <c r="E54" s="279" t="s">
        <v>95</v>
      </c>
      <c r="F54" s="280">
        <v>35.75</v>
      </c>
      <c r="G54" s="35"/>
      <c r="H54" s="40"/>
    </row>
    <row r="55" spans="1:8" s="2" customFormat="1" ht="16.899999999999999" customHeight="1">
      <c r="A55" s="35"/>
      <c r="B55" s="40"/>
      <c r="C55" s="281" t="s">
        <v>1</v>
      </c>
      <c r="D55" s="281" t="s">
        <v>124</v>
      </c>
      <c r="E55" s="18" t="s">
        <v>1</v>
      </c>
      <c r="F55" s="282">
        <v>35.75</v>
      </c>
      <c r="G55" s="35"/>
      <c r="H55" s="40"/>
    </row>
    <row r="56" spans="1:8" s="2" customFormat="1" ht="16.899999999999999" customHeight="1">
      <c r="A56" s="35"/>
      <c r="B56" s="40"/>
      <c r="C56" s="283" t="s">
        <v>1267</v>
      </c>
      <c r="D56" s="35"/>
      <c r="E56" s="35"/>
      <c r="F56" s="35"/>
      <c r="G56" s="35"/>
      <c r="H56" s="40"/>
    </row>
    <row r="57" spans="1:8" s="2" customFormat="1" ht="16.899999999999999" customHeight="1">
      <c r="A57" s="35"/>
      <c r="B57" s="40"/>
      <c r="C57" s="281" t="s">
        <v>393</v>
      </c>
      <c r="D57" s="281" t="s">
        <v>394</v>
      </c>
      <c r="E57" s="18" t="s">
        <v>95</v>
      </c>
      <c r="F57" s="282">
        <v>298.81</v>
      </c>
      <c r="G57" s="35"/>
      <c r="H57" s="40"/>
    </row>
    <row r="58" spans="1:8" s="2" customFormat="1" ht="16.899999999999999" customHeight="1">
      <c r="A58" s="35"/>
      <c r="B58" s="40"/>
      <c r="C58" s="281" t="s">
        <v>915</v>
      </c>
      <c r="D58" s="281" t="s">
        <v>916</v>
      </c>
      <c r="E58" s="18" t="s">
        <v>95</v>
      </c>
      <c r="F58" s="282">
        <v>354.59</v>
      </c>
      <c r="G58" s="35"/>
      <c r="H58" s="40"/>
    </row>
    <row r="59" spans="1:8" s="2" customFormat="1" ht="16.899999999999999" customHeight="1">
      <c r="A59" s="35"/>
      <c r="B59" s="40"/>
      <c r="C59" s="281" t="s">
        <v>920</v>
      </c>
      <c r="D59" s="281" t="s">
        <v>921</v>
      </c>
      <c r="E59" s="18" t="s">
        <v>95</v>
      </c>
      <c r="F59" s="282">
        <v>354.59</v>
      </c>
      <c r="G59" s="35"/>
      <c r="H59" s="40"/>
    </row>
    <row r="60" spans="1:8" s="2" customFormat="1" ht="16.899999999999999" customHeight="1">
      <c r="A60" s="35"/>
      <c r="B60" s="40"/>
      <c r="C60" s="281" t="s">
        <v>924</v>
      </c>
      <c r="D60" s="281" t="s">
        <v>925</v>
      </c>
      <c r="E60" s="18" t="s">
        <v>95</v>
      </c>
      <c r="F60" s="282">
        <v>354.59</v>
      </c>
      <c r="G60" s="35"/>
      <c r="H60" s="40"/>
    </row>
    <row r="61" spans="1:8" s="2" customFormat="1" ht="16.899999999999999" customHeight="1">
      <c r="A61" s="35"/>
      <c r="B61" s="40"/>
      <c r="C61" s="281" t="s">
        <v>988</v>
      </c>
      <c r="D61" s="281" t="s">
        <v>989</v>
      </c>
      <c r="E61" s="18" t="s">
        <v>95</v>
      </c>
      <c r="F61" s="282">
        <v>172.71</v>
      </c>
      <c r="G61" s="35"/>
      <c r="H61" s="40"/>
    </row>
    <row r="62" spans="1:8" s="2" customFormat="1" ht="22.5">
      <c r="A62" s="35"/>
      <c r="B62" s="40"/>
      <c r="C62" s="281" t="s">
        <v>1000</v>
      </c>
      <c r="D62" s="281" t="s">
        <v>1001</v>
      </c>
      <c r="E62" s="18" t="s">
        <v>95</v>
      </c>
      <c r="F62" s="282">
        <v>353.81</v>
      </c>
      <c r="G62" s="35"/>
      <c r="H62" s="40"/>
    </row>
    <row r="63" spans="1:8" s="2" customFormat="1" ht="16.899999999999999" customHeight="1">
      <c r="A63" s="35"/>
      <c r="B63" s="40"/>
      <c r="C63" s="281" t="s">
        <v>1112</v>
      </c>
      <c r="D63" s="281" t="s">
        <v>1113</v>
      </c>
      <c r="E63" s="18" t="s">
        <v>95</v>
      </c>
      <c r="F63" s="282">
        <v>354.59</v>
      </c>
      <c r="G63" s="35"/>
      <c r="H63" s="40"/>
    </row>
    <row r="64" spans="1:8" s="2" customFormat="1" ht="22.5">
      <c r="A64" s="35"/>
      <c r="B64" s="40"/>
      <c r="C64" s="281" t="s">
        <v>429</v>
      </c>
      <c r="D64" s="281" t="s">
        <v>430</v>
      </c>
      <c r="E64" s="18" t="s">
        <v>95</v>
      </c>
      <c r="F64" s="282">
        <v>354.59</v>
      </c>
      <c r="G64" s="35"/>
      <c r="H64" s="40"/>
    </row>
    <row r="65" spans="1:8" s="2" customFormat="1" ht="16.899999999999999" customHeight="1">
      <c r="A65" s="35"/>
      <c r="B65" s="40"/>
      <c r="C65" s="277" t="s">
        <v>127</v>
      </c>
      <c r="D65" s="278" t="s">
        <v>128</v>
      </c>
      <c r="E65" s="279" t="s">
        <v>95</v>
      </c>
      <c r="F65" s="280">
        <v>120.67</v>
      </c>
      <c r="G65" s="35"/>
      <c r="H65" s="40"/>
    </row>
    <row r="66" spans="1:8" s="2" customFormat="1" ht="16.899999999999999" customHeight="1">
      <c r="A66" s="35"/>
      <c r="B66" s="40"/>
      <c r="C66" s="281" t="s">
        <v>1</v>
      </c>
      <c r="D66" s="281" t="s">
        <v>129</v>
      </c>
      <c r="E66" s="18" t="s">
        <v>1</v>
      </c>
      <c r="F66" s="282">
        <v>120.67</v>
      </c>
      <c r="G66" s="35"/>
      <c r="H66" s="40"/>
    </row>
    <row r="67" spans="1:8" s="2" customFormat="1" ht="16.899999999999999" customHeight="1">
      <c r="A67" s="35"/>
      <c r="B67" s="40"/>
      <c r="C67" s="283" t="s">
        <v>1267</v>
      </c>
      <c r="D67" s="35"/>
      <c r="E67" s="35"/>
      <c r="F67" s="35"/>
      <c r="G67" s="35"/>
      <c r="H67" s="40"/>
    </row>
    <row r="68" spans="1:8" s="2" customFormat="1" ht="22.5">
      <c r="A68" s="35"/>
      <c r="B68" s="40"/>
      <c r="C68" s="281" t="s">
        <v>319</v>
      </c>
      <c r="D68" s="281" t="s">
        <v>320</v>
      </c>
      <c r="E68" s="18" t="s">
        <v>95</v>
      </c>
      <c r="F68" s="282">
        <v>319.15499999999997</v>
      </c>
      <c r="G68" s="35"/>
      <c r="H68" s="40"/>
    </row>
    <row r="69" spans="1:8" s="2" customFormat="1" ht="16.899999999999999" customHeight="1">
      <c r="A69" s="35"/>
      <c r="B69" s="40"/>
      <c r="C69" s="281" t="s">
        <v>393</v>
      </c>
      <c r="D69" s="281" t="s">
        <v>394</v>
      </c>
      <c r="E69" s="18" t="s">
        <v>95</v>
      </c>
      <c r="F69" s="282">
        <v>298.81</v>
      </c>
      <c r="G69" s="35"/>
      <c r="H69" s="40"/>
    </row>
    <row r="70" spans="1:8" s="2" customFormat="1" ht="16.899999999999999" customHeight="1">
      <c r="A70" s="35"/>
      <c r="B70" s="40"/>
      <c r="C70" s="281" t="s">
        <v>915</v>
      </c>
      <c r="D70" s="281" t="s">
        <v>916</v>
      </c>
      <c r="E70" s="18" t="s">
        <v>95</v>
      </c>
      <c r="F70" s="282">
        <v>354.59</v>
      </c>
      <c r="G70" s="35"/>
      <c r="H70" s="40"/>
    </row>
    <row r="71" spans="1:8" s="2" customFormat="1" ht="16.899999999999999" customHeight="1">
      <c r="A71" s="35"/>
      <c r="B71" s="40"/>
      <c r="C71" s="281" t="s">
        <v>920</v>
      </c>
      <c r="D71" s="281" t="s">
        <v>921</v>
      </c>
      <c r="E71" s="18" t="s">
        <v>95</v>
      </c>
      <c r="F71" s="282">
        <v>354.59</v>
      </c>
      <c r="G71" s="35"/>
      <c r="H71" s="40"/>
    </row>
    <row r="72" spans="1:8" s="2" customFormat="1" ht="16.899999999999999" customHeight="1">
      <c r="A72" s="35"/>
      <c r="B72" s="40"/>
      <c r="C72" s="281" t="s">
        <v>924</v>
      </c>
      <c r="D72" s="281" t="s">
        <v>925</v>
      </c>
      <c r="E72" s="18" t="s">
        <v>95</v>
      </c>
      <c r="F72" s="282">
        <v>354.59</v>
      </c>
      <c r="G72" s="35"/>
      <c r="H72" s="40"/>
    </row>
    <row r="73" spans="1:8" s="2" customFormat="1" ht="16.899999999999999" customHeight="1">
      <c r="A73" s="35"/>
      <c r="B73" s="40"/>
      <c r="C73" s="281" t="s">
        <v>995</v>
      </c>
      <c r="D73" s="281" t="s">
        <v>996</v>
      </c>
      <c r="E73" s="18" t="s">
        <v>95</v>
      </c>
      <c r="F73" s="282">
        <v>120.67</v>
      </c>
      <c r="G73" s="35"/>
      <c r="H73" s="40"/>
    </row>
    <row r="74" spans="1:8" s="2" customFormat="1" ht="22.5">
      <c r="A74" s="35"/>
      <c r="B74" s="40"/>
      <c r="C74" s="281" t="s">
        <v>1000</v>
      </c>
      <c r="D74" s="281" t="s">
        <v>1001</v>
      </c>
      <c r="E74" s="18" t="s">
        <v>95</v>
      </c>
      <c r="F74" s="282">
        <v>353.81</v>
      </c>
      <c r="G74" s="35"/>
      <c r="H74" s="40"/>
    </row>
    <row r="75" spans="1:8" s="2" customFormat="1" ht="16.899999999999999" customHeight="1">
      <c r="A75" s="35"/>
      <c r="B75" s="40"/>
      <c r="C75" s="281" t="s">
        <v>1094</v>
      </c>
      <c r="D75" s="281" t="s">
        <v>1095</v>
      </c>
      <c r="E75" s="18" t="s">
        <v>95</v>
      </c>
      <c r="F75" s="282">
        <v>553.64800000000002</v>
      </c>
      <c r="G75" s="35"/>
      <c r="H75" s="40"/>
    </row>
    <row r="76" spans="1:8" s="2" customFormat="1" ht="16.899999999999999" customHeight="1">
      <c r="A76" s="35"/>
      <c r="B76" s="40"/>
      <c r="C76" s="281" t="s">
        <v>1112</v>
      </c>
      <c r="D76" s="281" t="s">
        <v>1113</v>
      </c>
      <c r="E76" s="18" t="s">
        <v>95</v>
      </c>
      <c r="F76" s="282">
        <v>354.59</v>
      </c>
      <c r="G76" s="35"/>
      <c r="H76" s="40"/>
    </row>
    <row r="77" spans="1:8" s="2" customFormat="1" ht="16.899999999999999" customHeight="1">
      <c r="A77" s="35"/>
      <c r="B77" s="40"/>
      <c r="C77" s="281" t="s">
        <v>1154</v>
      </c>
      <c r="D77" s="281" t="s">
        <v>1155</v>
      </c>
      <c r="E77" s="18" t="s">
        <v>95</v>
      </c>
      <c r="F77" s="282">
        <v>701.755</v>
      </c>
      <c r="G77" s="35"/>
      <c r="H77" s="40"/>
    </row>
    <row r="78" spans="1:8" s="2" customFormat="1" ht="16.899999999999999" customHeight="1">
      <c r="A78" s="35"/>
      <c r="B78" s="40"/>
      <c r="C78" s="281" t="s">
        <v>1176</v>
      </c>
      <c r="D78" s="281" t="s">
        <v>1177</v>
      </c>
      <c r="E78" s="18" t="s">
        <v>95</v>
      </c>
      <c r="F78" s="282">
        <v>701.755</v>
      </c>
      <c r="G78" s="35"/>
      <c r="H78" s="40"/>
    </row>
    <row r="79" spans="1:8" s="2" customFormat="1" ht="22.5">
      <c r="A79" s="35"/>
      <c r="B79" s="40"/>
      <c r="C79" s="281" t="s">
        <v>429</v>
      </c>
      <c r="D79" s="281" t="s">
        <v>430</v>
      </c>
      <c r="E79" s="18" t="s">
        <v>95</v>
      </c>
      <c r="F79" s="282">
        <v>354.59</v>
      </c>
      <c r="G79" s="35"/>
      <c r="H79" s="40"/>
    </row>
    <row r="80" spans="1:8" s="2" customFormat="1" ht="22.5">
      <c r="A80" s="35"/>
      <c r="B80" s="40"/>
      <c r="C80" s="281" t="s">
        <v>438</v>
      </c>
      <c r="D80" s="281" t="s">
        <v>439</v>
      </c>
      <c r="E80" s="18" t="s">
        <v>387</v>
      </c>
      <c r="F80" s="282">
        <v>3.7330000000000001</v>
      </c>
      <c r="G80" s="35"/>
      <c r="H80" s="40"/>
    </row>
    <row r="81" spans="1:8" s="2" customFormat="1" ht="16.899999999999999" customHeight="1">
      <c r="A81" s="35"/>
      <c r="B81" s="40"/>
      <c r="C81" s="277" t="s">
        <v>130</v>
      </c>
      <c r="D81" s="278" t="s">
        <v>131</v>
      </c>
      <c r="E81" s="279" t="s">
        <v>100</v>
      </c>
      <c r="F81" s="280">
        <v>40.1</v>
      </c>
      <c r="G81" s="35"/>
      <c r="H81" s="40"/>
    </row>
    <row r="82" spans="1:8" s="2" customFormat="1" ht="16.899999999999999" customHeight="1">
      <c r="A82" s="35"/>
      <c r="B82" s="40"/>
      <c r="C82" s="281" t="s">
        <v>1</v>
      </c>
      <c r="D82" s="281" t="s">
        <v>132</v>
      </c>
      <c r="E82" s="18" t="s">
        <v>1</v>
      </c>
      <c r="F82" s="282">
        <v>40.1</v>
      </c>
      <c r="G82" s="35"/>
      <c r="H82" s="40"/>
    </row>
    <row r="83" spans="1:8" s="2" customFormat="1" ht="16.899999999999999" customHeight="1">
      <c r="A83" s="35"/>
      <c r="B83" s="40"/>
      <c r="C83" s="283" t="s">
        <v>1267</v>
      </c>
      <c r="D83" s="35"/>
      <c r="E83" s="35"/>
      <c r="F83" s="35"/>
      <c r="G83" s="35"/>
      <c r="H83" s="40"/>
    </row>
    <row r="84" spans="1:8" s="2" customFormat="1" ht="16.899999999999999" customHeight="1">
      <c r="A84" s="35"/>
      <c r="B84" s="40"/>
      <c r="C84" s="281" t="s">
        <v>963</v>
      </c>
      <c r="D84" s="281" t="s">
        <v>964</v>
      </c>
      <c r="E84" s="18" t="s">
        <v>100</v>
      </c>
      <c r="F84" s="282">
        <v>159.4</v>
      </c>
      <c r="G84" s="35"/>
      <c r="H84" s="40"/>
    </row>
    <row r="85" spans="1:8" s="2" customFormat="1" ht="22.5">
      <c r="A85" s="35"/>
      <c r="B85" s="40"/>
      <c r="C85" s="281" t="s">
        <v>970</v>
      </c>
      <c r="D85" s="281" t="s">
        <v>971</v>
      </c>
      <c r="E85" s="18" t="s">
        <v>100</v>
      </c>
      <c r="F85" s="282">
        <v>177.15</v>
      </c>
      <c r="G85" s="35"/>
      <c r="H85" s="40"/>
    </row>
    <row r="86" spans="1:8" s="2" customFormat="1" ht="16.899999999999999" customHeight="1">
      <c r="A86" s="35"/>
      <c r="B86" s="40"/>
      <c r="C86" s="277" t="s">
        <v>133</v>
      </c>
      <c r="D86" s="278" t="s">
        <v>134</v>
      </c>
      <c r="E86" s="279" t="s">
        <v>100</v>
      </c>
      <c r="F86" s="280">
        <v>53.6</v>
      </c>
      <c r="G86" s="35"/>
      <c r="H86" s="40"/>
    </row>
    <row r="87" spans="1:8" s="2" customFormat="1" ht="16.899999999999999" customHeight="1">
      <c r="A87" s="35"/>
      <c r="B87" s="40"/>
      <c r="C87" s="281" t="s">
        <v>1</v>
      </c>
      <c r="D87" s="281" t="s">
        <v>135</v>
      </c>
      <c r="E87" s="18" t="s">
        <v>1</v>
      </c>
      <c r="F87" s="282">
        <v>53.6</v>
      </c>
      <c r="G87" s="35"/>
      <c r="H87" s="40"/>
    </row>
    <row r="88" spans="1:8" s="2" customFormat="1" ht="16.899999999999999" customHeight="1">
      <c r="A88" s="35"/>
      <c r="B88" s="40"/>
      <c r="C88" s="283" t="s">
        <v>1267</v>
      </c>
      <c r="D88" s="35"/>
      <c r="E88" s="35"/>
      <c r="F88" s="35"/>
      <c r="G88" s="35"/>
      <c r="H88" s="40"/>
    </row>
    <row r="89" spans="1:8" s="2" customFormat="1" ht="16.899999999999999" customHeight="1">
      <c r="A89" s="35"/>
      <c r="B89" s="40"/>
      <c r="C89" s="281" t="s">
        <v>731</v>
      </c>
      <c r="D89" s="281" t="s">
        <v>732</v>
      </c>
      <c r="E89" s="18" t="s">
        <v>100</v>
      </c>
      <c r="F89" s="282">
        <v>297.60000000000002</v>
      </c>
      <c r="G89" s="35"/>
      <c r="H89" s="40"/>
    </row>
    <row r="90" spans="1:8" s="2" customFormat="1" ht="16.899999999999999" customHeight="1">
      <c r="A90" s="35"/>
      <c r="B90" s="40"/>
      <c r="C90" s="281" t="s">
        <v>963</v>
      </c>
      <c r="D90" s="281" t="s">
        <v>964</v>
      </c>
      <c r="E90" s="18" t="s">
        <v>100</v>
      </c>
      <c r="F90" s="282">
        <v>159.4</v>
      </c>
      <c r="G90" s="35"/>
      <c r="H90" s="40"/>
    </row>
    <row r="91" spans="1:8" s="2" customFormat="1" ht="22.5">
      <c r="A91" s="35"/>
      <c r="B91" s="40"/>
      <c r="C91" s="281" t="s">
        <v>970</v>
      </c>
      <c r="D91" s="281" t="s">
        <v>971</v>
      </c>
      <c r="E91" s="18" t="s">
        <v>100</v>
      </c>
      <c r="F91" s="282">
        <v>177.15</v>
      </c>
      <c r="G91" s="35"/>
      <c r="H91" s="40"/>
    </row>
    <row r="92" spans="1:8" s="2" customFormat="1" ht="16.899999999999999" customHeight="1">
      <c r="A92" s="35"/>
      <c r="B92" s="40"/>
      <c r="C92" s="277" t="s">
        <v>156</v>
      </c>
      <c r="D92" s="278" t="s">
        <v>157</v>
      </c>
      <c r="E92" s="279" t="s">
        <v>95</v>
      </c>
      <c r="F92" s="280">
        <v>149.21</v>
      </c>
      <c r="G92" s="35"/>
      <c r="H92" s="40"/>
    </row>
    <row r="93" spans="1:8" s="2" customFormat="1" ht="16.899999999999999" customHeight="1">
      <c r="A93" s="35"/>
      <c r="B93" s="40"/>
      <c r="C93" s="281" t="s">
        <v>1</v>
      </c>
      <c r="D93" s="281" t="s">
        <v>158</v>
      </c>
      <c r="E93" s="18" t="s">
        <v>1</v>
      </c>
      <c r="F93" s="282">
        <v>149.21</v>
      </c>
      <c r="G93" s="35"/>
      <c r="H93" s="40"/>
    </row>
    <row r="94" spans="1:8" s="2" customFormat="1" ht="16.899999999999999" customHeight="1">
      <c r="A94" s="35"/>
      <c r="B94" s="40"/>
      <c r="C94" s="283" t="s">
        <v>1267</v>
      </c>
      <c r="D94" s="35"/>
      <c r="E94" s="35"/>
      <c r="F94" s="35"/>
      <c r="G94" s="35"/>
      <c r="H94" s="40"/>
    </row>
    <row r="95" spans="1:8" s="2" customFormat="1" ht="22.5">
      <c r="A95" s="35"/>
      <c r="B95" s="40"/>
      <c r="C95" s="281" t="s">
        <v>319</v>
      </c>
      <c r="D95" s="281" t="s">
        <v>320</v>
      </c>
      <c r="E95" s="18" t="s">
        <v>95</v>
      </c>
      <c r="F95" s="282">
        <v>319.15499999999997</v>
      </c>
      <c r="G95" s="35"/>
      <c r="H95" s="40"/>
    </row>
    <row r="96" spans="1:8" s="2" customFormat="1" ht="16.899999999999999" customHeight="1">
      <c r="A96" s="35"/>
      <c r="B96" s="40"/>
      <c r="C96" s="281" t="s">
        <v>393</v>
      </c>
      <c r="D96" s="281" t="s">
        <v>394</v>
      </c>
      <c r="E96" s="18" t="s">
        <v>95</v>
      </c>
      <c r="F96" s="282">
        <v>298.81</v>
      </c>
      <c r="G96" s="35"/>
      <c r="H96" s="40"/>
    </row>
    <row r="97" spans="1:8" s="2" customFormat="1" ht="16.899999999999999" customHeight="1">
      <c r="A97" s="35"/>
      <c r="B97" s="40"/>
      <c r="C97" s="281" t="s">
        <v>915</v>
      </c>
      <c r="D97" s="281" t="s">
        <v>916</v>
      </c>
      <c r="E97" s="18" t="s">
        <v>95</v>
      </c>
      <c r="F97" s="282">
        <v>354.59</v>
      </c>
      <c r="G97" s="35"/>
      <c r="H97" s="40"/>
    </row>
    <row r="98" spans="1:8" s="2" customFormat="1" ht="16.899999999999999" customHeight="1">
      <c r="A98" s="35"/>
      <c r="B98" s="40"/>
      <c r="C98" s="281" t="s">
        <v>920</v>
      </c>
      <c r="D98" s="281" t="s">
        <v>921</v>
      </c>
      <c r="E98" s="18" t="s">
        <v>95</v>
      </c>
      <c r="F98" s="282">
        <v>354.59</v>
      </c>
      <c r="G98" s="35"/>
      <c r="H98" s="40"/>
    </row>
    <row r="99" spans="1:8" s="2" customFormat="1" ht="16.899999999999999" customHeight="1">
      <c r="A99" s="35"/>
      <c r="B99" s="40"/>
      <c r="C99" s="281" t="s">
        <v>924</v>
      </c>
      <c r="D99" s="281" t="s">
        <v>925</v>
      </c>
      <c r="E99" s="18" t="s">
        <v>95</v>
      </c>
      <c r="F99" s="282">
        <v>354.59</v>
      </c>
      <c r="G99" s="35"/>
      <c r="H99" s="40"/>
    </row>
    <row r="100" spans="1:8" s="2" customFormat="1" ht="22.5">
      <c r="A100" s="35"/>
      <c r="B100" s="40"/>
      <c r="C100" s="281" t="s">
        <v>1000</v>
      </c>
      <c r="D100" s="281" t="s">
        <v>1001</v>
      </c>
      <c r="E100" s="18" t="s">
        <v>95</v>
      </c>
      <c r="F100" s="282">
        <v>353.81</v>
      </c>
      <c r="G100" s="35"/>
      <c r="H100" s="40"/>
    </row>
    <row r="101" spans="1:8" s="2" customFormat="1" ht="16.899999999999999" customHeight="1">
      <c r="A101" s="35"/>
      <c r="B101" s="40"/>
      <c r="C101" s="281" t="s">
        <v>1021</v>
      </c>
      <c r="D101" s="281" t="s">
        <v>1022</v>
      </c>
      <c r="E101" s="18" t="s">
        <v>95</v>
      </c>
      <c r="F101" s="282">
        <v>61.21</v>
      </c>
      <c r="G101" s="35"/>
      <c r="H101" s="40"/>
    </row>
    <row r="102" spans="1:8" s="2" customFormat="1" ht="16.899999999999999" customHeight="1">
      <c r="A102" s="35"/>
      <c r="B102" s="40"/>
      <c r="C102" s="281" t="s">
        <v>1094</v>
      </c>
      <c r="D102" s="281" t="s">
        <v>1095</v>
      </c>
      <c r="E102" s="18" t="s">
        <v>95</v>
      </c>
      <c r="F102" s="282">
        <v>553.64800000000002</v>
      </c>
      <c r="G102" s="35"/>
      <c r="H102" s="40"/>
    </row>
    <row r="103" spans="1:8" s="2" customFormat="1" ht="16.899999999999999" customHeight="1">
      <c r="A103" s="35"/>
      <c r="B103" s="40"/>
      <c r="C103" s="281" t="s">
        <v>1112</v>
      </c>
      <c r="D103" s="281" t="s">
        <v>1113</v>
      </c>
      <c r="E103" s="18" t="s">
        <v>95</v>
      </c>
      <c r="F103" s="282">
        <v>354.59</v>
      </c>
      <c r="G103" s="35"/>
      <c r="H103" s="40"/>
    </row>
    <row r="104" spans="1:8" s="2" customFormat="1" ht="16.899999999999999" customHeight="1">
      <c r="A104" s="35"/>
      <c r="B104" s="40"/>
      <c r="C104" s="281" t="s">
        <v>1154</v>
      </c>
      <c r="D104" s="281" t="s">
        <v>1155</v>
      </c>
      <c r="E104" s="18" t="s">
        <v>95</v>
      </c>
      <c r="F104" s="282">
        <v>701.755</v>
      </c>
      <c r="G104" s="35"/>
      <c r="H104" s="40"/>
    </row>
    <row r="105" spans="1:8" s="2" customFormat="1" ht="16.899999999999999" customHeight="1">
      <c r="A105" s="35"/>
      <c r="B105" s="40"/>
      <c r="C105" s="281" t="s">
        <v>1176</v>
      </c>
      <c r="D105" s="281" t="s">
        <v>1177</v>
      </c>
      <c r="E105" s="18" t="s">
        <v>95</v>
      </c>
      <c r="F105" s="282">
        <v>701.755</v>
      </c>
      <c r="G105" s="35"/>
      <c r="H105" s="40"/>
    </row>
    <row r="106" spans="1:8" s="2" customFormat="1" ht="22.5">
      <c r="A106" s="35"/>
      <c r="B106" s="40"/>
      <c r="C106" s="281" t="s">
        <v>429</v>
      </c>
      <c r="D106" s="281" t="s">
        <v>430</v>
      </c>
      <c r="E106" s="18" t="s">
        <v>95</v>
      </c>
      <c r="F106" s="282">
        <v>354.59</v>
      </c>
      <c r="G106" s="35"/>
      <c r="H106" s="40"/>
    </row>
    <row r="107" spans="1:8" s="2" customFormat="1" ht="16.899999999999999" customHeight="1">
      <c r="A107" s="35"/>
      <c r="B107" s="40"/>
      <c r="C107" s="277" t="s">
        <v>159</v>
      </c>
      <c r="D107" s="278" t="s">
        <v>160</v>
      </c>
      <c r="E107" s="279" t="s">
        <v>95</v>
      </c>
      <c r="F107" s="280">
        <v>88</v>
      </c>
      <c r="G107" s="35"/>
      <c r="H107" s="40"/>
    </row>
    <row r="108" spans="1:8" s="2" customFormat="1" ht="16.899999999999999" customHeight="1">
      <c r="A108" s="35"/>
      <c r="B108" s="40"/>
      <c r="C108" s="281" t="s">
        <v>1</v>
      </c>
      <c r="D108" s="281" t="s">
        <v>161</v>
      </c>
      <c r="E108" s="18" t="s">
        <v>1</v>
      </c>
      <c r="F108" s="282">
        <v>88</v>
      </c>
      <c r="G108" s="35"/>
      <c r="H108" s="40"/>
    </row>
    <row r="109" spans="1:8" s="2" customFormat="1" ht="16.899999999999999" customHeight="1">
      <c r="A109" s="35"/>
      <c r="B109" s="40"/>
      <c r="C109" s="283" t="s">
        <v>1267</v>
      </c>
      <c r="D109" s="35"/>
      <c r="E109" s="35"/>
      <c r="F109" s="35"/>
      <c r="G109" s="35"/>
      <c r="H109" s="40"/>
    </row>
    <row r="110" spans="1:8" s="2" customFormat="1" ht="16.899999999999999" customHeight="1">
      <c r="A110" s="35"/>
      <c r="B110" s="40"/>
      <c r="C110" s="281" t="s">
        <v>988</v>
      </c>
      <c r="D110" s="281" t="s">
        <v>989</v>
      </c>
      <c r="E110" s="18" t="s">
        <v>95</v>
      </c>
      <c r="F110" s="282">
        <v>172.71</v>
      </c>
      <c r="G110" s="35"/>
      <c r="H110" s="40"/>
    </row>
    <row r="111" spans="1:8" s="2" customFormat="1" ht="16.899999999999999" customHeight="1">
      <c r="A111" s="35"/>
      <c r="B111" s="40"/>
      <c r="C111" s="281" t="s">
        <v>1021</v>
      </c>
      <c r="D111" s="281" t="s">
        <v>1022</v>
      </c>
      <c r="E111" s="18" t="s">
        <v>95</v>
      </c>
      <c r="F111" s="282">
        <v>61.21</v>
      </c>
      <c r="G111" s="35"/>
      <c r="H111" s="40"/>
    </row>
    <row r="112" spans="1:8" s="2" customFormat="1" ht="16.899999999999999" customHeight="1">
      <c r="A112" s="35"/>
      <c r="B112" s="40"/>
      <c r="C112" s="277" t="s">
        <v>162</v>
      </c>
      <c r="D112" s="278" t="s">
        <v>163</v>
      </c>
      <c r="E112" s="279" t="s">
        <v>100</v>
      </c>
      <c r="F112" s="280">
        <v>65.7</v>
      </c>
      <c r="G112" s="35"/>
      <c r="H112" s="40"/>
    </row>
    <row r="113" spans="1:8" s="2" customFormat="1" ht="16.899999999999999" customHeight="1">
      <c r="A113" s="35"/>
      <c r="B113" s="40"/>
      <c r="C113" s="281" t="s">
        <v>1</v>
      </c>
      <c r="D113" s="281" t="s">
        <v>164</v>
      </c>
      <c r="E113" s="18" t="s">
        <v>1</v>
      </c>
      <c r="F113" s="282">
        <v>65.7</v>
      </c>
      <c r="G113" s="35"/>
      <c r="H113" s="40"/>
    </row>
    <row r="114" spans="1:8" s="2" customFormat="1" ht="16.899999999999999" customHeight="1">
      <c r="A114" s="35"/>
      <c r="B114" s="40"/>
      <c r="C114" s="283" t="s">
        <v>1267</v>
      </c>
      <c r="D114" s="35"/>
      <c r="E114" s="35"/>
      <c r="F114" s="35"/>
      <c r="G114" s="35"/>
      <c r="H114" s="40"/>
    </row>
    <row r="115" spans="1:8" s="2" customFormat="1" ht="16.899999999999999" customHeight="1">
      <c r="A115" s="35"/>
      <c r="B115" s="40"/>
      <c r="C115" s="281" t="s">
        <v>713</v>
      </c>
      <c r="D115" s="281" t="s">
        <v>714</v>
      </c>
      <c r="E115" s="18" t="s">
        <v>95</v>
      </c>
      <c r="F115" s="282">
        <v>112.11</v>
      </c>
      <c r="G115" s="35"/>
      <c r="H115" s="40"/>
    </row>
    <row r="116" spans="1:8" s="2" customFormat="1" ht="16.899999999999999" customHeight="1">
      <c r="A116" s="35"/>
      <c r="B116" s="40"/>
      <c r="C116" s="281" t="s">
        <v>731</v>
      </c>
      <c r="D116" s="281" t="s">
        <v>732</v>
      </c>
      <c r="E116" s="18" t="s">
        <v>100</v>
      </c>
      <c r="F116" s="282">
        <v>297.60000000000002</v>
      </c>
      <c r="G116" s="35"/>
      <c r="H116" s="40"/>
    </row>
    <row r="117" spans="1:8" s="2" customFormat="1" ht="16.899999999999999" customHeight="1">
      <c r="A117" s="35"/>
      <c r="B117" s="40"/>
      <c r="C117" s="281" t="s">
        <v>963</v>
      </c>
      <c r="D117" s="281" t="s">
        <v>964</v>
      </c>
      <c r="E117" s="18" t="s">
        <v>100</v>
      </c>
      <c r="F117" s="282">
        <v>159.4</v>
      </c>
      <c r="G117" s="35"/>
      <c r="H117" s="40"/>
    </row>
    <row r="118" spans="1:8" s="2" customFormat="1" ht="22.5">
      <c r="A118" s="35"/>
      <c r="B118" s="40"/>
      <c r="C118" s="281" t="s">
        <v>970</v>
      </c>
      <c r="D118" s="281" t="s">
        <v>971</v>
      </c>
      <c r="E118" s="18" t="s">
        <v>100</v>
      </c>
      <c r="F118" s="282">
        <v>177.15</v>
      </c>
      <c r="G118" s="35"/>
      <c r="H118" s="40"/>
    </row>
    <row r="119" spans="1:8" s="2" customFormat="1" ht="16.899999999999999" customHeight="1">
      <c r="A119" s="35"/>
      <c r="B119" s="40"/>
      <c r="C119" s="281" t="s">
        <v>462</v>
      </c>
      <c r="D119" s="281" t="s">
        <v>463</v>
      </c>
      <c r="E119" s="18" t="s">
        <v>95</v>
      </c>
      <c r="F119" s="282">
        <v>108.98399999999999</v>
      </c>
      <c r="G119" s="35"/>
      <c r="H119" s="40"/>
    </row>
    <row r="120" spans="1:8" s="2" customFormat="1" ht="16.899999999999999" customHeight="1">
      <c r="A120" s="35"/>
      <c r="B120" s="40"/>
      <c r="C120" s="277" t="s">
        <v>168</v>
      </c>
      <c r="D120" s="278" t="s">
        <v>169</v>
      </c>
      <c r="E120" s="279" t="s">
        <v>95</v>
      </c>
      <c r="F120" s="280">
        <v>6.82</v>
      </c>
      <c r="G120" s="35"/>
      <c r="H120" s="40"/>
    </row>
    <row r="121" spans="1:8" s="2" customFormat="1" ht="16.899999999999999" customHeight="1">
      <c r="A121" s="35"/>
      <c r="B121" s="40"/>
      <c r="C121" s="281" t="s">
        <v>1</v>
      </c>
      <c r="D121" s="281" t="s">
        <v>170</v>
      </c>
      <c r="E121" s="18" t="s">
        <v>1</v>
      </c>
      <c r="F121" s="282">
        <v>6.82</v>
      </c>
      <c r="G121" s="35"/>
      <c r="H121" s="40"/>
    </row>
    <row r="122" spans="1:8" s="2" customFormat="1" ht="16.899999999999999" customHeight="1">
      <c r="A122" s="35"/>
      <c r="B122" s="40"/>
      <c r="C122" s="283" t="s">
        <v>1267</v>
      </c>
      <c r="D122" s="35"/>
      <c r="E122" s="35"/>
      <c r="F122" s="35"/>
      <c r="G122" s="35"/>
      <c r="H122" s="40"/>
    </row>
    <row r="123" spans="1:8" s="2" customFormat="1" ht="22.5">
      <c r="A123" s="35"/>
      <c r="B123" s="40"/>
      <c r="C123" s="281" t="s">
        <v>385</v>
      </c>
      <c r="D123" s="281" t="s">
        <v>386</v>
      </c>
      <c r="E123" s="18" t="s">
        <v>387</v>
      </c>
      <c r="F123" s="282">
        <v>0.40899999999999997</v>
      </c>
      <c r="G123" s="35"/>
      <c r="H123" s="40"/>
    </row>
    <row r="124" spans="1:8" s="2" customFormat="1" ht="16.899999999999999" customHeight="1">
      <c r="A124" s="35"/>
      <c r="B124" s="40"/>
      <c r="C124" s="281" t="s">
        <v>393</v>
      </c>
      <c r="D124" s="281" t="s">
        <v>394</v>
      </c>
      <c r="E124" s="18" t="s">
        <v>95</v>
      </c>
      <c r="F124" s="282">
        <v>298.81</v>
      </c>
      <c r="G124" s="35"/>
      <c r="H124" s="40"/>
    </row>
    <row r="125" spans="1:8" s="2" customFormat="1" ht="16.899999999999999" customHeight="1">
      <c r="A125" s="35"/>
      <c r="B125" s="40"/>
      <c r="C125" s="281" t="s">
        <v>506</v>
      </c>
      <c r="D125" s="281" t="s">
        <v>507</v>
      </c>
      <c r="E125" s="18" t="s">
        <v>95</v>
      </c>
      <c r="F125" s="282">
        <v>6.82</v>
      </c>
      <c r="G125" s="35"/>
      <c r="H125" s="40"/>
    </row>
    <row r="126" spans="1:8" s="2" customFormat="1" ht="22.5">
      <c r="A126" s="35"/>
      <c r="B126" s="40"/>
      <c r="C126" s="281" t="s">
        <v>438</v>
      </c>
      <c r="D126" s="281" t="s">
        <v>439</v>
      </c>
      <c r="E126" s="18" t="s">
        <v>387</v>
      </c>
      <c r="F126" s="282">
        <v>3.7330000000000001</v>
      </c>
      <c r="G126" s="35"/>
      <c r="H126" s="40"/>
    </row>
    <row r="127" spans="1:8" s="2" customFormat="1" ht="16.899999999999999" customHeight="1">
      <c r="A127" s="35"/>
      <c r="B127" s="40"/>
      <c r="C127" s="277" t="s">
        <v>171</v>
      </c>
      <c r="D127" s="278" t="s">
        <v>172</v>
      </c>
      <c r="E127" s="279" t="s">
        <v>100</v>
      </c>
      <c r="F127" s="280">
        <v>0.78</v>
      </c>
      <c r="G127" s="35"/>
      <c r="H127" s="40"/>
    </row>
    <row r="128" spans="1:8" s="2" customFormat="1" ht="16.899999999999999" customHeight="1">
      <c r="A128" s="35"/>
      <c r="B128" s="40"/>
      <c r="C128" s="281" t="s">
        <v>1</v>
      </c>
      <c r="D128" s="281" t="s">
        <v>173</v>
      </c>
      <c r="E128" s="18" t="s">
        <v>1</v>
      </c>
      <c r="F128" s="282">
        <v>0.78</v>
      </c>
      <c r="G128" s="35"/>
      <c r="H128" s="40"/>
    </row>
    <row r="129" spans="1:8" s="2" customFormat="1" ht="16.899999999999999" customHeight="1">
      <c r="A129" s="35"/>
      <c r="B129" s="40"/>
      <c r="C129" s="283" t="s">
        <v>1267</v>
      </c>
      <c r="D129" s="35"/>
      <c r="E129" s="35"/>
      <c r="F129" s="35"/>
      <c r="G129" s="35"/>
      <c r="H129" s="40"/>
    </row>
    <row r="130" spans="1:8" s="2" customFormat="1" ht="22.5">
      <c r="A130" s="35"/>
      <c r="B130" s="40"/>
      <c r="C130" s="281" t="s">
        <v>1000</v>
      </c>
      <c r="D130" s="281" t="s">
        <v>1001</v>
      </c>
      <c r="E130" s="18" t="s">
        <v>95</v>
      </c>
      <c r="F130" s="282">
        <v>353.81</v>
      </c>
      <c r="G130" s="35"/>
      <c r="H130" s="40"/>
    </row>
    <row r="131" spans="1:8" s="2" customFormat="1" ht="16.899999999999999" customHeight="1">
      <c r="A131" s="35"/>
      <c r="B131" s="40"/>
      <c r="C131" s="277" t="s">
        <v>103</v>
      </c>
      <c r="D131" s="278" t="s">
        <v>104</v>
      </c>
      <c r="E131" s="279" t="s">
        <v>95</v>
      </c>
      <c r="F131" s="280">
        <v>111.8</v>
      </c>
      <c r="G131" s="35"/>
      <c r="H131" s="40"/>
    </row>
    <row r="132" spans="1:8" s="2" customFormat="1" ht="16.899999999999999" customHeight="1">
      <c r="A132" s="35"/>
      <c r="B132" s="40"/>
      <c r="C132" s="281" t="s">
        <v>1</v>
      </c>
      <c r="D132" s="281" t="s">
        <v>436</v>
      </c>
      <c r="E132" s="18" t="s">
        <v>1</v>
      </c>
      <c r="F132" s="282">
        <v>0</v>
      </c>
      <c r="G132" s="35"/>
      <c r="H132" s="40"/>
    </row>
    <row r="133" spans="1:8" s="2" customFormat="1" ht="16.899999999999999" customHeight="1">
      <c r="A133" s="35"/>
      <c r="B133" s="40"/>
      <c r="C133" s="281" t="s">
        <v>1</v>
      </c>
      <c r="D133" s="281" t="s">
        <v>105</v>
      </c>
      <c r="E133" s="18" t="s">
        <v>1</v>
      </c>
      <c r="F133" s="282">
        <v>111.8</v>
      </c>
      <c r="G133" s="35"/>
      <c r="H133" s="40"/>
    </row>
    <row r="134" spans="1:8" s="2" customFormat="1" ht="16.899999999999999" customHeight="1">
      <c r="A134" s="35"/>
      <c r="B134" s="40"/>
      <c r="C134" s="283" t="s">
        <v>1267</v>
      </c>
      <c r="D134" s="35"/>
      <c r="E134" s="35"/>
      <c r="F134" s="35"/>
      <c r="G134" s="35"/>
      <c r="H134" s="40"/>
    </row>
    <row r="135" spans="1:8" s="2" customFormat="1" ht="22.5">
      <c r="A135" s="35"/>
      <c r="B135" s="40"/>
      <c r="C135" s="281" t="s">
        <v>334</v>
      </c>
      <c r="D135" s="281" t="s">
        <v>335</v>
      </c>
      <c r="E135" s="18" t="s">
        <v>95</v>
      </c>
      <c r="F135" s="282">
        <v>287.39999999999998</v>
      </c>
      <c r="G135" s="35"/>
      <c r="H135" s="40"/>
    </row>
    <row r="136" spans="1:8" s="2" customFormat="1" ht="16.899999999999999" customHeight="1">
      <c r="A136" s="35"/>
      <c r="B136" s="40"/>
      <c r="C136" s="281" t="s">
        <v>1094</v>
      </c>
      <c r="D136" s="281" t="s">
        <v>1095</v>
      </c>
      <c r="E136" s="18" t="s">
        <v>95</v>
      </c>
      <c r="F136" s="282">
        <v>553.64800000000002</v>
      </c>
      <c r="G136" s="35"/>
      <c r="H136" s="40"/>
    </row>
    <row r="137" spans="1:8" s="2" customFormat="1" ht="16.899999999999999" customHeight="1">
      <c r="A137" s="35"/>
      <c r="B137" s="40"/>
      <c r="C137" s="281" t="s">
        <v>1154</v>
      </c>
      <c r="D137" s="281" t="s">
        <v>1155</v>
      </c>
      <c r="E137" s="18" t="s">
        <v>95</v>
      </c>
      <c r="F137" s="282">
        <v>701.755</v>
      </c>
      <c r="G137" s="35"/>
      <c r="H137" s="40"/>
    </row>
    <row r="138" spans="1:8" s="2" customFormat="1" ht="16.899999999999999" customHeight="1">
      <c r="A138" s="35"/>
      <c r="B138" s="40"/>
      <c r="C138" s="281" t="s">
        <v>1176</v>
      </c>
      <c r="D138" s="281" t="s">
        <v>1177</v>
      </c>
      <c r="E138" s="18" t="s">
        <v>95</v>
      </c>
      <c r="F138" s="282">
        <v>701.755</v>
      </c>
      <c r="G138" s="35"/>
      <c r="H138" s="40"/>
    </row>
    <row r="139" spans="1:8" s="2" customFormat="1" ht="16.899999999999999" customHeight="1">
      <c r="A139" s="35"/>
      <c r="B139" s="40"/>
      <c r="C139" s="277" t="s">
        <v>111</v>
      </c>
      <c r="D139" s="278" t="s">
        <v>112</v>
      </c>
      <c r="E139" s="279" t="s">
        <v>95</v>
      </c>
      <c r="F139" s="280">
        <v>62.3</v>
      </c>
      <c r="G139" s="35"/>
      <c r="H139" s="40"/>
    </row>
    <row r="140" spans="1:8" s="2" customFormat="1" ht="16.899999999999999" customHeight="1">
      <c r="A140" s="35"/>
      <c r="B140" s="40"/>
      <c r="C140" s="281" t="s">
        <v>1</v>
      </c>
      <c r="D140" s="281" t="s">
        <v>113</v>
      </c>
      <c r="E140" s="18" t="s">
        <v>1</v>
      </c>
      <c r="F140" s="282">
        <v>62.3</v>
      </c>
      <c r="G140" s="35"/>
      <c r="H140" s="40"/>
    </row>
    <row r="141" spans="1:8" s="2" customFormat="1" ht="16.899999999999999" customHeight="1">
      <c r="A141" s="35"/>
      <c r="B141" s="40"/>
      <c r="C141" s="283" t="s">
        <v>1267</v>
      </c>
      <c r="D141" s="35"/>
      <c r="E141" s="35"/>
      <c r="F141" s="35"/>
      <c r="G141" s="35"/>
      <c r="H141" s="40"/>
    </row>
    <row r="142" spans="1:8" s="2" customFormat="1" ht="16.899999999999999" customHeight="1">
      <c r="A142" s="35"/>
      <c r="B142" s="40"/>
      <c r="C142" s="281" t="s">
        <v>327</v>
      </c>
      <c r="D142" s="281" t="s">
        <v>328</v>
      </c>
      <c r="E142" s="18" t="s">
        <v>95</v>
      </c>
      <c r="F142" s="282">
        <v>85.89</v>
      </c>
      <c r="G142" s="35"/>
      <c r="H142" s="40"/>
    </row>
    <row r="143" spans="1:8" s="2" customFormat="1" ht="16.899999999999999" customHeight="1">
      <c r="A143" s="35"/>
      <c r="B143" s="40"/>
      <c r="C143" s="281" t="s">
        <v>368</v>
      </c>
      <c r="D143" s="281" t="s">
        <v>369</v>
      </c>
      <c r="E143" s="18" t="s">
        <v>95</v>
      </c>
      <c r="F143" s="282">
        <v>85.89</v>
      </c>
      <c r="G143" s="35"/>
      <c r="H143" s="40"/>
    </row>
    <row r="144" spans="1:8" s="2" customFormat="1" ht="16.899999999999999" customHeight="1">
      <c r="A144" s="35"/>
      <c r="B144" s="40"/>
      <c r="C144" s="281" t="s">
        <v>373</v>
      </c>
      <c r="D144" s="281" t="s">
        <v>374</v>
      </c>
      <c r="E144" s="18" t="s">
        <v>95</v>
      </c>
      <c r="F144" s="282">
        <v>85.89</v>
      </c>
      <c r="G144" s="35"/>
      <c r="H144" s="40"/>
    </row>
    <row r="145" spans="1:8" s="2" customFormat="1" ht="16.899999999999999" customHeight="1">
      <c r="A145" s="35"/>
      <c r="B145" s="40"/>
      <c r="C145" s="281" t="s">
        <v>1170</v>
      </c>
      <c r="D145" s="281" t="s">
        <v>1171</v>
      </c>
      <c r="E145" s="18" t="s">
        <v>95</v>
      </c>
      <c r="F145" s="282">
        <v>62.3</v>
      </c>
      <c r="G145" s="35"/>
      <c r="H145" s="40"/>
    </row>
    <row r="146" spans="1:8" s="2" customFormat="1" ht="16.899999999999999" customHeight="1">
      <c r="A146" s="35"/>
      <c r="B146" s="40"/>
      <c r="C146" s="281" t="s">
        <v>1181</v>
      </c>
      <c r="D146" s="281" t="s">
        <v>1182</v>
      </c>
      <c r="E146" s="18" t="s">
        <v>95</v>
      </c>
      <c r="F146" s="282">
        <v>62.3</v>
      </c>
      <c r="G146" s="35"/>
      <c r="H146" s="40"/>
    </row>
    <row r="147" spans="1:8" s="2" customFormat="1" ht="22.5">
      <c r="A147" s="35"/>
      <c r="B147" s="40"/>
      <c r="C147" s="281" t="s">
        <v>455</v>
      </c>
      <c r="D147" s="281" t="s">
        <v>456</v>
      </c>
      <c r="E147" s="18" t="s">
        <v>95</v>
      </c>
      <c r="F147" s="282">
        <v>85.89</v>
      </c>
      <c r="G147" s="35"/>
      <c r="H147" s="40"/>
    </row>
    <row r="148" spans="1:8" s="2" customFormat="1" ht="16.899999999999999" customHeight="1">
      <c r="A148" s="35"/>
      <c r="B148" s="40"/>
      <c r="C148" s="277" t="s">
        <v>119</v>
      </c>
      <c r="D148" s="278" t="s">
        <v>120</v>
      </c>
      <c r="E148" s="279" t="s">
        <v>95</v>
      </c>
      <c r="F148" s="280">
        <v>13.143000000000001</v>
      </c>
      <c r="G148" s="35"/>
      <c r="H148" s="40"/>
    </row>
    <row r="149" spans="1:8" s="2" customFormat="1" ht="16.899999999999999" customHeight="1">
      <c r="A149" s="35"/>
      <c r="B149" s="40"/>
      <c r="C149" s="281" t="s">
        <v>1</v>
      </c>
      <c r="D149" s="281" t="s">
        <v>382</v>
      </c>
      <c r="E149" s="18" t="s">
        <v>1</v>
      </c>
      <c r="F149" s="282">
        <v>0</v>
      </c>
      <c r="G149" s="35"/>
      <c r="H149" s="40"/>
    </row>
    <row r="150" spans="1:8" s="2" customFormat="1" ht="16.899999999999999" customHeight="1">
      <c r="A150" s="35"/>
      <c r="B150" s="40"/>
      <c r="C150" s="281" t="s">
        <v>1</v>
      </c>
      <c r="D150" s="281" t="s">
        <v>1270</v>
      </c>
      <c r="E150" s="18" t="s">
        <v>1</v>
      </c>
      <c r="F150" s="282">
        <v>7.431</v>
      </c>
      <c r="G150" s="35"/>
      <c r="H150" s="40"/>
    </row>
    <row r="151" spans="1:8" s="2" customFormat="1" ht="16.899999999999999" customHeight="1">
      <c r="A151" s="35"/>
      <c r="B151" s="40"/>
      <c r="C151" s="281" t="s">
        <v>1</v>
      </c>
      <c r="D151" s="281" t="s">
        <v>1271</v>
      </c>
      <c r="E151" s="18" t="s">
        <v>1</v>
      </c>
      <c r="F151" s="282">
        <v>5.7119999999999997</v>
      </c>
      <c r="G151" s="35"/>
      <c r="H151" s="40"/>
    </row>
    <row r="152" spans="1:8" s="2" customFormat="1" ht="16.899999999999999" customHeight="1">
      <c r="A152" s="35"/>
      <c r="B152" s="40"/>
      <c r="C152" s="281" t="s">
        <v>1</v>
      </c>
      <c r="D152" s="281" t="s">
        <v>274</v>
      </c>
      <c r="E152" s="18" t="s">
        <v>1</v>
      </c>
      <c r="F152" s="282">
        <v>13.143000000000001</v>
      </c>
      <c r="G152" s="35"/>
      <c r="H152" s="40"/>
    </row>
    <row r="153" spans="1:8" s="2" customFormat="1" ht="16.899999999999999" customHeight="1">
      <c r="A153" s="35"/>
      <c r="B153" s="40"/>
      <c r="C153" s="283" t="s">
        <v>1267</v>
      </c>
      <c r="D153" s="35"/>
      <c r="E153" s="35"/>
      <c r="F153" s="35"/>
      <c r="G153" s="35"/>
      <c r="H153" s="40"/>
    </row>
    <row r="154" spans="1:8" s="2" customFormat="1" ht="16.899999999999999" customHeight="1">
      <c r="A154" s="35"/>
      <c r="B154" s="40"/>
      <c r="C154" s="281" t="s">
        <v>294</v>
      </c>
      <c r="D154" s="281" t="s">
        <v>295</v>
      </c>
      <c r="E154" s="18" t="s">
        <v>100</v>
      </c>
      <c r="F154" s="282">
        <v>26.893000000000001</v>
      </c>
      <c r="G154" s="35"/>
      <c r="H154" s="40"/>
    </row>
    <row r="155" spans="1:8" s="2" customFormat="1" ht="16.899999999999999" customHeight="1">
      <c r="A155" s="35"/>
      <c r="B155" s="40"/>
      <c r="C155" s="281" t="s">
        <v>529</v>
      </c>
      <c r="D155" s="281" t="s">
        <v>530</v>
      </c>
      <c r="E155" s="18" t="s">
        <v>95</v>
      </c>
      <c r="F155" s="282">
        <v>20.416</v>
      </c>
      <c r="G155" s="35"/>
      <c r="H155" s="40"/>
    </row>
    <row r="156" spans="1:8" s="2" customFormat="1" ht="16.899999999999999" customHeight="1">
      <c r="A156" s="35"/>
      <c r="B156" s="40"/>
      <c r="C156" s="281" t="s">
        <v>550</v>
      </c>
      <c r="D156" s="281" t="s">
        <v>551</v>
      </c>
      <c r="E156" s="18" t="s">
        <v>95</v>
      </c>
      <c r="F156" s="282">
        <v>20.416</v>
      </c>
      <c r="G156" s="35"/>
      <c r="H156" s="40"/>
    </row>
    <row r="157" spans="1:8" s="2" customFormat="1" ht="16.899999999999999" customHeight="1">
      <c r="A157" s="35"/>
      <c r="B157" s="40"/>
      <c r="C157" s="277" t="s">
        <v>136</v>
      </c>
      <c r="D157" s="278" t="s">
        <v>137</v>
      </c>
      <c r="E157" s="279" t="s">
        <v>95</v>
      </c>
      <c r="F157" s="280">
        <v>59.4</v>
      </c>
      <c r="G157" s="35"/>
      <c r="H157" s="40"/>
    </row>
    <row r="158" spans="1:8" s="2" customFormat="1" ht="16.899999999999999" customHeight="1">
      <c r="A158" s="35"/>
      <c r="B158" s="40"/>
      <c r="C158" s="281" t="s">
        <v>1</v>
      </c>
      <c r="D158" s="281" t="s">
        <v>1272</v>
      </c>
      <c r="E158" s="18" t="s">
        <v>1</v>
      </c>
      <c r="F158" s="282">
        <v>59.4</v>
      </c>
      <c r="G158" s="35"/>
      <c r="H158" s="40"/>
    </row>
    <row r="159" spans="1:8" s="2" customFormat="1" ht="16.899999999999999" customHeight="1">
      <c r="A159" s="35"/>
      <c r="B159" s="40"/>
      <c r="C159" s="283" t="s">
        <v>1267</v>
      </c>
      <c r="D159" s="35"/>
      <c r="E159" s="35"/>
      <c r="F159" s="35"/>
      <c r="G159" s="35"/>
      <c r="H159" s="40"/>
    </row>
    <row r="160" spans="1:8" s="2" customFormat="1" ht="16.899999999999999" customHeight="1">
      <c r="A160" s="35"/>
      <c r="B160" s="40"/>
      <c r="C160" s="281" t="s">
        <v>700</v>
      </c>
      <c r="D160" s="281" t="s">
        <v>701</v>
      </c>
      <c r="E160" s="18" t="s">
        <v>95</v>
      </c>
      <c r="F160" s="282">
        <v>61.4</v>
      </c>
      <c r="G160" s="35"/>
      <c r="H160" s="40"/>
    </row>
    <row r="161" spans="1:8" s="2" customFormat="1" ht="16.899999999999999" customHeight="1">
      <c r="A161" s="35"/>
      <c r="B161" s="40"/>
      <c r="C161" s="281" t="s">
        <v>707</v>
      </c>
      <c r="D161" s="281" t="s">
        <v>708</v>
      </c>
      <c r="E161" s="18" t="s">
        <v>95</v>
      </c>
      <c r="F161" s="282">
        <v>59.4</v>
      </c>
      <c r="G161" s="35"/>
      <c r="H161" s="40"/>
    </row>
    <row r="162" spans="1:8" s="2" customFormat="1" ht="16.899999999999999" customHeight="1">
      <c r="A162" s="35"/>
      <c r="B162" s="40"/>
      <c r="C162" s="281" t="s">
        <v>713</v>
      </c>
      <c r="D162" s="281" t="s">
        <v>714</v>
      </c>
      <c r="E162" s="18" t="s">
        <v>95</v>
      </c>
      <c r="F162" s="282">
        <v>112.11</v>
      </c>
      <c r="G162" s="35"/>
      <c r="H162" s="40"/>
    </row>
    <row r="163" spans="1:8" s="2" customFormat="1" ht="16.899999999999999" customHeight="1">
      <c r="A163" s="35"/>
      <c r="B163" s="40"/>
      <c r="C163" s="281" t="s">
        <v>1094</v>
      </c>
      <c r="D163" s="281" t="s">
        <v>1095</v>
      </c>
      <c r="E163" s="18" t="s">
        <v>95</v>
      </c>
      <c r="F163" s="282">
        <v>553.64800000000002</v>
      </c>
      <c r="G163" s="35"/>
      <c r="H163" s="40"/>
    </row>
    <row r="164" spans="1:8" s="2" customFormat="1" ht="16.899999999999999" customHeight="1">
      <c r="A164" s="35"/>
      <c r="B164" s="40"/>
      <c r="C164" s="281" t="s">
        <v>1154</v>
      </c>
      <c r="D164" s="281" t="s">
        <v>1155</v>
      </c>
      <c r="E164" s="18" t="s">
        <v>95</v>
      </c>
      <c r="F164" s="282">
        <v>701.755</v>
      </c>
      <c r="G164" s="35"/>
      <c r="H164" s="40"/>
    </row>
    <row r="165" spans="1:8" s="2" customFormat="1" ht="16.899999999999999" customHeight="1">
      <c r="A165" s="35"/>
      <c r="B165" s="40"/>
      <c r="C165" s="281" t="s">
        <v>1176</v>
      </c>
      <c r="D165" s="281" t="s">
        <v>1177</v>
      </c>
      <c r="E165" s="18" t="s">
        <v>95</v>
      </c>
      <c r="F165" s="282">
        <v>701.755</v>
      </c>
      <c r="G165" s="35"/>
      <c r="H165" s="40"/>
    </row>
    <row r="166" spans="1:8" s="2" customFormat="1" ht="16.899999999999999" customHeight="1">
      <c r="A166" s="35"/>
      <c r="B166" s="40"/>
      <c r="C166" s="277" t="s">
        <v>139</v>
      </c>
      <c r="D166" s="278" t="s">
        <v>140</v>
      </c>
      <c r="E166" s="279" t="s">
        <v>95</v>
      </c>
      <c r="F166" s="280">
        <v>9.8000000000000007</v>
      </c>
      <c r="G166" s="35"/>
      <c r="H166" s="40"/>
    </row>
    <row r="167" spans="1:8" s="2" customFormat="1" ht="16.899999999999999" customHeight="1">
      <c r="A167" s="35"/>
      <c r="B167" s="40"/>
      <c r="C167" s="281" t="s">
        <v>1</v>
      </c>
      <c r="D167" s="281" t="s">
        <v>1273</v>
      </c>
      <c r="E167" s="18" t="s">
        <v>1</v>
      </c>
      <c r="F167" s="282">
        <v>9.8000000000000007</v>
      </c>
      <c r="G167" s="35"/>
      <c r="H167" s="40"/>
    </row>
    <row r="168" spans="1:8" s="2" customFormat="1" ht="16.899999999999999" customHeight="1">
      <c r="A168" s="35"/>
      <c r="B168" s="40"/>
      <c r="C168" s="283" t="s">
        <v>1267</v>
      </c>
      <c r="D168" s="35"/>
      <c r="E168" s="35"/>
      <c r="F168" s="35"/>
      <c r="G168" s="35"/>
      <c r="H168" s="40"/>
    </row>
    <row r="169" spans="1:8" s="2" customFormat="1" ht="16.899999999999999" customHeight="1">
      <c r="A169" s="35"/>
      <c r="B169" s="40"/>
      <c r="C169" s="281" t="s">
        <v>750</v>
      </c>
      <c r="D169" s="281" t="s">
        <v>751</v>
      </c>
      <c r="E169" s="18" t="s">
        <v>95</v>
      </c>
      <c r="F169" s="282">
        <v>9.8000000000000007</v>
      </c>
      <c r="G169" s="35"/>
      <c r="H169" s="40"/>
    </row>
    <row r="170" spans="1:8" s="2" customFormat="1" ht="16.899999999999999" customHeight="1">
      <c r="A170" s="35"/>
      <c r="B170" s="40"/>
      <c r="C170" s="281" t="s">
        <v>756</v>
      </c>
      <c r="D170" s="281" t="s">
        <v>757</v>
      </c>
      <c r="E170" s="18" t="s">
        <v>95</v>
      </c>
      <c r="F170" s="282">
        <v>9.8000000000000007</v>
      </c>
      <c r="G170" s="35"/>
      <c r="H170" s="40"/>
    </row>
    <row r="171" spans="1:8" s="2" customFormat="1" ht="22.5">
      <c r="A171" s="35"/>
      <c r="B171" s="40"/>
      <c r="C171" s="281" t="s">
        <v>761</v>
      </c>
      <c r="D171" s="281" t="s">
        <v>762</v>
      </c>
      <c r="E171" s="18" t="s">
        <v>95</v>
      </c>
      <c r="F171" s="282">
        <v>33.82</v>
      </c>
      <c r="G171" s="35"/>
      <c r="H171" s="40"/>
    </row>
    <row r="172" spans="1:8" s="2" customFormat="1" ht="16.899999999999999" customHeight="1">
      <c r="A172" s="35"/>
      <c r="B172" s="40"/>
      <c r="C172" s="281" t="s">
        <v>1094</v>
      </c>
      <c r="D172" s="281" t="s">
        <v>1095</v>
      </c>
      <c r="E172" s="18" t="s">
        <v>95</v>
      </c>
      <c r="F172" s="282">
        <v>553.64800000000002</v>
      </c>
      <c r="G172" s="35"/>
      <c r="H172" s="40"/>
    </row>
    <row r="173" spans="1:8" s="2" customFormat="1" ht="16.899999999999999" customHeight="1">
      <c r="A173" s="35"/>
      <c r="B173" s="40"/>
      <c r="C173" s="281" t="s">
        <v>1154</v>
      </c>
      <c r="D173" s="281" t="s">
        <v>1155</v>
      </c>
      <c r="E173" s="18" t="s">
        <v>95</v>
      </c>
      <c r="F173" s="282">
        <v>701.755</v>
      </c>
      <c r="G173" s="35"/>
      <c r="H173" s="40"/>
    </row>
    <row r="174" spans="1:8" s="2" customFormat="1" ht="16.899999999999999" customHeight="1">
      <c r="A174" s="35"/>
      <c r="B174" s="40"/>
      <c r="C174" s="281" t="s">
        <v>1176</v>
      </c>
      <c r="D174" s="281" t="s">
        <v>1177</v>
      </c>
      <c r="E174" s="18" t="s">
        <v>95</v>
      </c>
      <c r="F174" s="282">
        <v>701.755</v>
      </c>
      <c r="G174" s="35"/>
      <c r="H174" s="40"/>
    </row>
    <row r="175" spans="1:8" s="2" customFormat="1" ht="16.899999999999999" customHeight="1">
      <c r="A175" s="35"/>
      <c r="B175" s="40"/>
      <c r="C175" s="277" t="s">
        <v>147</v>
      </c>
      <c r="D175" s="278" t="s">
        <v>148</v>
      </c>
      <c r="E175" s="279" t="s">
        <v>95</v>
      </c>
      <c r="F175" s="280">
        <v>175.6</v>
      </c>
      <c r="G175" s="35"/>
      <c r="H175" s="40"/>
    </row>
    <row r="176" spans="1:8" s="2" customFormat="1" ht="16.899999999999999" customHeight="1">
      <c r="A176" s="35"/>
      <c r="B176" s="40"/>
      <c r="C176" s="281" t="s">
        <v>1</v>
      </c>
      <c r="D176" s="281" t="s">
        <v>149</v>
      </c>
      <c r="E176" s="18" t="s">
        <v>1</v>
      </c>
      <c r="F176" s="282">
        <v>175.6</v>
      </c>
      <c r="G176" s="35"/>
      <c r="H176" s="40"/>
    </row>
    <row r="177" spans="1:8" s="2" customFormat="1" ht="16.899999999999999" customHeight="1">
      <c r="A177" s="35"/>
      <c r="B177" s="40"/>
      <c r="C177" s="283" t="s">
        <v>1267</v>
      </c>
      <c r="D177" s="35"/>
      <c r="E177" s="35"/>
      <c r="F177" s="35"/>
      <c r="G177" s="35"/>
      <c r="H177" s="40"/>
    </row>
    <row r="178" spans="1:8" s="2" customFormat="1" ht="22.5">
      <c r="A178" s="35"/>
      <c r="B178" s="40"/>
      <c r="C178" s="281" t="s">
        <v>334</v>
      </c>
      <c r="D178" s="281" t="s">
        <v>335</v>
      </c>
      <c r="E178" s="18" t="s">
        <v>95</v>
      </c>
      <c r="F178" s="282">
        <v>287.39999999999998</v>
      </c>
      <c r="G178" s="35"/>
      <c r="H178" s="40"/>
    </row>
    <row r="179" spans="1:8" s="2" customFormat="1" ht="16.899999999999999" customHeight="1">
      <c r="A179" s="35"/>
      <c r="B179" s="40"/>
      <c r="C179" s="281" t="s">
        <v>1094</v>
      </c>
      <c r="D179" s="281" t="s">
        <v>1095</v>
      </c>
      <c r="E179" s="18" t="s">
        <v>95</v>
      </c>
      <c r="F179" s="282">
        <v>553.64800000000002</v>
      </c>
      <c r="G179" s="35"/>
      <c r="H179" s="40"/>
    </row>
    <row r="180" spans="1:8" s="2" customFormat="1" ht="16.899999999999999" customHeight="1">
      <c r="A180" s="35"/>
      <c r="B180" s="40"/>
      <c r="C180" s="281" t="s">
        <v>1154</v>
      </c>
      <c r="D180" s="281" t="s">
        <v>1155</v>
      </c>
      <c r="E180" s="18" t="s">
        <v>95</v>
      </c>
      <c r="F180" s="282">
        <v>701.755</v>
      </c>
      <c r="G180" s="35"/>
      <c r="H180" s="40"/>
    </row>
    <row r="181" spans="1:8" s="2" customFormat="1" ht="16.899999999999999" customHeight="1">
      <c r="A181" s="35"/>
      <c r="B181" s="40"/>
      <c r="C181" s="281" t="s">
        <v>1176</v>
      </c>
      <c r="D181" s="281" t="s">
        <v>1177</v>
      </c>
      <c r="E181" s="18" t="s">
        <v>95</v>
      </c>
      <c r="F181" s="282">
        <v>701.755</v>
      </c>
      <c r="G181" s="35"/>
      <c r="H181" s="40"/>
    </row>
    <row r="182" spans="1:8" s="2" customFormat="1" ht="16.899999999999999" customHeight="1">
      <c r="A182" s="35"/>
      <c r="B182" s="40"/>
      <c r="C182" s="277" t="s">
        <v>165</v>
      </c>
      <c r="D182" s="278" t="s">
        <v>166</v>
      </c>
      <c r="E182" s="279" t="s">
        <v>95</v>
      </c>
      <c r="F182" s="280">
        <v>23.59</v>
      </c>
      <c r="G182" s="35"/>
      <c r="H182" s="40"/>
    </row>
    <row r="183" spans="1:8" s="2" customFormat="1" ht="16.899999999999999" customHeight="1">
      <c r="A183" s="35"/>
      <c r="B183" s="40"/>
      <c r="C183" s="281" t="s">
        <v>1</v>
      </c>
      <c r="D183" s="281" t="s">
        <v>1274</v>
      </c>
      <c r="E183" s="18" t="s">
        <v>1</v>
      </c>
      <c r="F183" s="282">
        <v>19.68</v>
      </c>
      <c r="G183" s="35"/>
      <c r="H183" s="40"/>
    </row>
    <row r="184" spans="1:8" s="2" customFormat="1" ht="16.899999999999999" customHeight="1">
      <c r="A184" s="35"/>
      <c r="B184" s="40"/>
      <c r="C184" s="281" t="s">
        <v>1</v>
      </c>
      <c r="D184" s="281" t="s">
        <v>1275</v>
      </c>
      <c r="E184" s="18" t="s">
        <v>1</v>
      </c>
      <c r="F184" s="282">
        <v>3.91</v>
      </c>
      <c r="G184" s="35"/>
      <c r="H184" s="40"/>
    </row>
    <row r="185" spans="1:8" s="2" customFormat="1" ht="16.899999999999999" customHeight="1">
      <c r="A185" s="35"/>
      <c r="B185" s="40"/>
      <c r="C185" s="281" t="s">
        <v>1</v>
      </c>
      <c r="D185" s="281" t="s">
        <v>274</v>
      </c>
      <c r="E185" s="18" t="s">
        <v>1</v>
      </c>
      <c r="F185" s="282">
        <v>23.59</v>
      </c>
      <c r="G185" s="35"/>
      <c r="H185" s="40"/>
    </row>
    <row r="186" spans="1:8" s="2" customFormat="1" ht="16.899999999999999" customHeight="1">
      <c r="A186" s="35"/>
      <c r="B186" s="40"/>
      <c r="C186" s="283" t="s">
        <v>1267</v>
      </c>
      <c r="D186" s="35"/>
      <c r="E186" s="35"/>
      <c r="F186" s="35"/>
      <c r="G186" s="35"/>
      <c r="H186" s="40"/>
    </row>
    <row r="187" spans="1:8" s="2" customFormat="1" ht="16.899999999999999" customHeight="1">
      <c r="A187" s="35"/>
      <c r="B187" s="40"/>
      <c r="C187" s="281" t="s">
        <v>327</v>
      </c>
      <c r="D187" s="281" t="s">
        <v>328</v>
      </c>
      <c r="E187" s="18" t="s">
        <v>95</v>
      </c>
      <c r="F187" s="282">
        <v>85.89</v>
      </c>
      <c r="G187" s="35"/>
      <c r="H187" s="40"/>
    </row>
    <row r="188" spans="1:8" s="2" customFormat="1" ht="22.5">
      <c r="A188" s="35"/>
      <c r="B188" s="40"/>
      <c r="C188" s="281" t="s">
        <v>341</v>
      </c>
      <c r="D188" s="281" t="s">
        <v>342</v>
      </c>
      <c r="E188" s="18" t="s">
        <v>95</v>
      </c>
      <c r="F188" s="282">
        <v>65.510000000000005</v>
      </c>
      <c r="G188" s="35"/>
      <c r="H188" s="40"/>
    </row>
    <row r="189" spans="1:8" s="2" customFormat="1" ht="16.899999999999999" customHeight="1">
      <c r="A189" s="35"/>
      <c r="B189" s="40"/>
      <c r="C189" s="281" t="s">
        <v>368</v>
      </c>
      <c r="D189" s="281" t="s">
        <v>369</v>
      </c>
      <c r="E189" s="18" t="s">
        <v>95</v>
      </c>
      <c r="F189" s="282">
        <v>85.89</v>
      </c>
      <c r="G189" s="35"/>
      <c r="H189" s="40"/>
    </row>
    <row r="190" spans="1:8" s="2" customFormat="1" ht="16.899999999999999" customHeight="1">
      <c r="A190" s="35"/>
      <c r="B190" s="40"/>
      <c r="C190" s="281" t="s">
        <v>373</v>
      </c>
      <c r="D190" s="281" t="s">
        <v>374</v>
      </c>
      <c r="E190" s="18" t="s">
        <v>95</v>
      </c>
      <c r="F190" s="282">
        <v>85.89</v>
      </c>
      <c r="G190" s="35"/>
      <c r="H190" s="40"/>
    </row>
    <row r="191" spans="1:8" s="2" customFormat="1" ht="16.899999999999999" customHeight="1">
      <c r="A191" s="35"/>
      <c r="B191" s="40"/>
      <c r="C191" s="281" t="s">
        <v>1094</v>
      </c>
      <c r="D191" s="281" t="s">
        <v>1095</v>
      </c>
      <c r="E191" s="18" t="s">
        <v>95</v>
      </c>
      <c r="F191" s="282">
        <v>553.64800000000002</v>
      </c>
      <c r="G191" s="35"/>
      <c r="H191" s="40"/>
    </row>
    <row r="192" spans="1:8" s="2" customFormat="1" ht="22.5">
      <c r="A192" s="35"/>
      <c r="B192" s="40"/>
      <c r="C192" s="281" t="s">
        <v>455</v>
      </c>
      <c r="D192" s="281" t="s">
        <v>456</v>
      </c>
      <c r="E192" s="18" t="s">
        <v>95</v>
      </c>
      <c r="F192" s="282">
        <v>85.89</v>
      </c>
      <c r="G192" s="35"/>
      <c r="H192" s="40"/>
    </row>
    <row r="193" spans="1:8" s="2" customFormat="1" ht="16.899999999999999" customHeight="1">
      <c r="A193" s="35"/>
      <c r="B193" s="40"/>
      <c r="C193" s="281" t="s">
        <v>462</v>
      </c>
      <c r="D193" s="281" t="s">
        <v>463</v>
      </c>
      <c r="E193" s="18" t="s">
        <v>95</v>
      </c>
      <c r="F193" s="282">
        <v>108.98399999999999</v>
      </c>
      <c r="G193" s="35"/>
      <c r="H193" s="40"/>
    </row>
    <row r="194" spans="1:8" s="2" customFormat="1" ht="16.899999999999999" customHeight="1">
      <c r="A194" s="35"/>
      <c r="B194" s="40"/>
      <c r="C194" s="277" t="s">
        <v>174</v>
      </c>
      <c r="D194" s="278" t="s">
        <v>175</v>
      </c>
      <c r="E194" s="279" t="s">
        <v>95</v>
      </c>
      <c r="F194" s="280">
        <v>172.4</v>
      </c>
      <c r="G194" s="35"/>
      <c r="H194" s="40"/>
    </row>
    <row r="195" spans="1:8" s="2" customFormat="1" ht="16.899999999999999" customHeight="1">
      <c r="A195" s="35"/>
      <c r="B195" s="40"/>
      <c r="C195" s="281" t="s">
        <v>1</v>
      </c>
      <c r="D195" s="281" t="s">
        <v>176</v>
      </c>
      <c r="E195" s="18" t="s">
        <v>1</v>
      </c>
      <c r="F195" s="282">
        <v>172.4</v>
      </c>
      <c r="G195" s="35"/>
      <c r="H195" s="40"/>
    </row>
    <row r="196" spans="1:8" s="2" customFormat="1" ht="16.899999999999999" customHeight="1">
      <c r="A196" s="35"/>
      <c r="B196" s="40"/>
      <c r="C196" s="283" t="s">
        <v>1267</v>
      </c>
      <c r="D196" s="35"/>
      <c r="E196" s="35"/>
      <c r="F196" s="35"/>
      <c r="G196" s="35"/>
      <c r="H196" s="40"/>
    </row>
    <row r="197" spans="1:8" s="2" customFormat="1" ht="22.5">
      <c r="A197" s="35"/>
      <c r="B197" s="40"/>
      <c r="C197" s="281" t="s">
        <v>341</v>
      </c>
      <c r="D197" s="281" t="s">
        <v>342</v>
      </c>
      <c r="E197" s="18" t="s">
        <v>95</v>
      </c>
      <c r="F197" s="282">
        <v>65.510000000000005</v>
      </c>
      <c r="G197" s="35"/>
      <c r="H197" s="40"/>
    </row>
    <row r="198" spans="1:8" s="2" customFormat="1" ht="16.899999999999999" customHeight="1">
      <c r="A198" s="35"/>
      <c r="B198" s="40"/>
      <c r="C198" s="281" t="s">
        <v>1094</v>
      </c>
      <c r="D198" s="281" t="s">
        <v>1095</v>
      </c>
      <c r="E198" s="18" t="s">
        <v>95</v>
      </c>
      <c r="F198" s="282">
        <v>553.64800000000002</v>
      </c>
      <c r="G198" s="35"/>
      <c r="H198" s="40"/>
    </row>
    <row r="199" spans="1:8" s="2" customFormat="1" ht="16.899999999999999" customHeight="1">
      <c r="A199" s="35"/>
      <c r="B199" s="40"/>
      <c r="C199" s="281" t="s">
        <v>1154</v>
      </c>
      <c r="D199" s="281" t="s">
        <v>1155</v>
      </c>
      <c r="E199" s="18" t="s">
        <v>95</v>
      </c>
      <c r="F199" s="282">
        <v>701.755</v>
      </c>
      <c r="G199" s="35"/>
      <c r="H199" s="40"/>
    </row>
    <row r="200" spans="1:8" s="2" customFormat="1" ht="16.899999999999999" customHeight="1">
      <c r="A200" s="35"/>
      <c r="B200" s="40"/>
      <c r="C200" s="281" t="s">
        <v>1176</v>
      </c>
      <c r="D200" s="281" t="s">
        <v>1177</v>
      </c>
      <c r="E200" s="18" t="s">
        <v>95</v>
      </c>
      <c r="F200" s="282">
        <v>701.755</v>
      </c>
      <c r="G200" s="35"/>
      <c r="H200" s="40"/>
    </row>
    <row r="201" spans="1:8" s="2" customFormat="1" ht="16.899999999999999" customHeight="1">
      <c r="A201" s="35"/>
      <c r="B201" s="40"/>
      <c r="C201" s="277" t="s">
        <v>177</v>
      </c>
      <c r="D201" s="278" t="s">
        <v>178</v>
      </c>
      <c r="E201" s="279" t="s">
        <v>95</v>
      </c>
      <c r="F201" s="280">
        <v>57.9</v>
      </c>
      <c r="G201" s="35"/>
      <c r="H201" s="40"/>
    </row>
    <row r="202" spans="1:8" s="2" customFormat="1" ht="16.899999999999999" customHeight="1">
      <c r="A202" s="35"/>
      <c r="B202" s="40"/>
      <c r="C202" s="281" t="s">
        <v>1</v>
      </c>
      <c r="D202" s="281" t="s">
        <v>179</v>
      </c>
      <c r="E202" s="18" t="s">
        <v>1</v>
      </c>
      <c r="F202" s="282">
        <v>57.9</v>
      </c>
      <c r="G202" s="35"/>
      <c r="H202" s="40"/>
    </row>
    <row r="203" spans="1:8" s="2" customFormat="1" ht="16.899999999999999" customHeight="1">
      <c r="A203" s="35"/>
      <c r="B203" s="40"/>
      <c r="C203" s="283" t="s">
        <v>1267</v>
      </c>
      <c r="D203" s="35"/>
      <c r="E203" s="35"/>
      <c r="F203" s="35"/>
      <c r="G203" s="35"/>
      <c r="H203" s="40"/>
    </row>
    <row r="204" spans="1:8" s="2" customFormat="1" ht="22.5">
      <c r="A204" s="35"/>
      <c r="B204" s="40"/>
      <c r="C204" s="281" t="s">
        <v>341</v>
      </c>
      <c r="D204" s="281" t="s">
        <v>342</v>
      </c>
      <c r="E204" s="18" t="s">
        <v>95</v>
      </c>
      <c r="F204" s="282">
        <v>65.510000000000005</v>
      </c>
      <c r="G204" s="35"/>
      <c r="H204" s="40"/>
    </row>
    <row r="205" spans="1:8" s="2" customFormat="1" ht="16.899999999999999" customHeight="1">
      <c r="A205" s="35"/>
      <c r="B205" s="40"/>
      <c r="C205" s="281" t="s">
        <v>713</v>
      </c>
      <c r="D205" s="281" t="s">
        <v>714</v>
      </c>
      <c r="E205" s="18" t="s">
        <v>95</v>
      </c>
      <c r="F205" s="282">
        <v>112.11</v>
      </c>
      <c r="G205" s="35"/>
      <c r="H205" s="40"/>
    </row>
    <row r="206" spans="1:8" s="2" customFormat="1" ht="16.899999999999999" customHeight="1">
      <c r="A206" s="35"/>
      <c r="B206" s="40"/>
      <c r="C206" s="281" t="s">
        <v>1154</v>
      </c>
      <c r="D206" s="281" t="s">
        <v>1155</v>
      </c>
      <c r="E206" s="18" t="s">
        <v>95</v>
      </c>
      <c r="F206" s="282">
        <v>701.755</v>
      </c>
      <c r="G206" s="35"/>
      <c r="H206" s="40"/>
    </row>
    <row r="207" spans="1:8" s="2" customFormat="1" ht="16.899999999999999" customHeight="1">
      <c r="A207" s="35"/>
      <c r="B207" s="40"/>
      <c r="C207" s="281" t="s">
        <v>1176</v>
      </c>
      <c r="D207" s="281" t="s">
        <v>1177</v>
      </c>
      <c r="E207" s="18" t="s">
        <v>95</v>
      </c>
      <c r="F207" s="282">
        <v>701.755</v>
      </c>
      <c r="G207" s="35"/>
      <c r="H207" s="40"/>
    </row>
    <row r="208" spans="1:8" s="2" customFormat="1" ht="16.899999999999999" customHeight="1">
      <c r="A208" s="35"/>
      <c r="B208" s="40"/>
      <c r="C208" s="277" t="s">
        <v>180</v>
      </c>
      <c r="D208" s="278" t="s">
        <v>181</v>
      </c>
      <c r="E208" s="279" t="s">
        <v>95</v>
      </c>
      <c r="F208" s="280">
        <v>25.4</v>
      </c>
      <c r="G208" s="35"/>
      <c r="H208" s="40"/>
    </row>
    <row r="209" spans="1:8" s="2" customFormat="1" ht="16.899999999999999" customHeight="1">
      <c r="A209" s="35"/>
      <c r="B209" s="40"/>
      <c r="C209" s="281" t="s">
        <v>1</v>
      </c>
      <c r="D209" s="281" t="s">
        <v>182</v>
      </c>
      <c r="E209" s="18" t="s">
        <v>1</v>
      </c>
      <c r="F209" s="282">
        <v>25.4</v>
      </c>
      <c r="G209" s="35"/>
      <c r="H209" s="40"/>
    </row>
    <row r="210" spans="1:8" s="2" customFormat="1" ht="16.899999999999999" customHeight="1">
      <c r="A210" s="35"/>
      <c r="B210" s="40"/>
      <c r="C210" s="283" t="s">
        <v>1267</v>
      </c>
      <c r="D210" s="35"/>
      <c r="E210" s="35"/>
      <c r="F210" s="35"/>
      <c r="G210" s="35"/>
      <c r="H210" s="40"/>
    </row>
    <row r="211" spans="1:8" s="2" customFormat="1" ht="22.5">
      <c r="A211" s="35"/>
      <c r="B211" s="40"/>
      <c r="C211" s="281" t="s">
        <v>341</v>
      </c>
      <c r="D211" s="281" t="s">
        <v>342</v>
      </c>
      <c r="E211" s="18" t="s">
        <v>95</v>
      </c>
      <c r="F211" s="282">
        <v>65.510000000000005</v>
      </c>
      <c r="G211" s="35"/>
      <c r="H211" s="40"/>
    </row>
    <row r="212" spans="1:8" s="2" customFormat="1" ht="22.5">
      <c r="A212" s="35"/>
      <c r="B212" s="40"/>
      <c r="C212" s="281" t="s">
        <v>761</v>
      </c>
      <c r="D212" s="281" t="s">
        <v>762</v>
      </c>
      <c r="E212" s="18" t="s">
        <v>95</v>
      </c>
      <c r="F212" s="282">
        <v>33.82</v>
      </c>
      <c r="G212" s="35"/>
      <c r="H212" s="40"/>
    </row>
    <row r="213" spans="1:8" s="2" customFormat="1" ht="16.899999999999999" customHeight="1">
      <c r="A213" s="35"/>
      <c r="B213" s="40"/>
      <c r="C213" s="281" t="s">
        <v>1154</v>
      </c>
      <c r="D213" s="281" t="s">
        <v>1155</v>
      </c>
      <c r="E213" s="18" t="s">
        <v>95</v>
      </c>
      <c r="F213" s="282">
        <v>701.755</v>
      </c>
      <c r="G213" s="35"/>
      <c r="H213" s="40"/>
    </row>
    <row r="214" spans="1:8" s="2" customFormat="1" ht="16.899999999999999" customHeight="1">
      <c r="A214" s="35"/>
      <c r="B214" s="40"/>
      <c r="C214" s="281" t="s">
        <v>1176</v>
      </c>
      <c r="D214" s="281" t="s">
        <v>1177</v>
      </c>
      <c r="E214" s="18" t="s">
        <v>95</v>
      </c>
      <c r="F214" s="282">
        <v>701.755</v>
      </c>
      <c r="G214" s="35"/>
      <c r="H214" s="40"/>
    </row>
    <row r="215" spans="1:8" s="2" customFormat="1" ht="16.899999999999999" customHeight="1">
      <c r="A215" s="35"/>
      <c r="B215" s="40"/>
      <c r="C215" s="277" t="s">
        <v>183</v>
      </c>
      <c r="D215" s="278" t="s">
        <v>184</v>
      </c>
      <c r="E215" s="279" t="s">
        <v>95</v>
      </c>
      <c r="F215" s="280">
        <v>1.6559999999999999</v>
      </c>
      <c r="G215" s="35"/>
      <c r="H215" s="40"/>
    </row>
    <row r="216" spans="1:8" s="2" customFormat="1" ht="16.899999999999999" customHeight="1">
      <c r="A216" s="35"/>
      <c r="B216" s="40"/>
      <c r="C216" s="281" t="s">
        <v>1</v>
      </c>
      <c r="D216" s="281" t="s">
        <v>1276</v>
      </c>
      <c r="E216" s="18" t="s">
        <v>1</v>
      </c>
      <c r="F216" s="282">
        <v>0</v>
      </c>
      <c r="G216" s="35"/>
      <c r="H216" s="40"/>
    </row>
    <row r="217" spans="1:8" s="2" customFormat="1" ht="16.899999999999999" customHeight="1">
      <c r="A217" s="35"/>
      <c r="B217" s="40"/>
      <c r="C217" s="281" t="s">
        <v>1</v>
      </c>
      <c r="D217" s="281" t="s">
        <v>1277</v>
      </c>
      <c r="E217" s="18" t="s">
        <v>1</v>
      </c>
      <c r="F217" s="282">
        <v>4.08</v>
      </c>
      <c r="G217" s="35"/>
      <c r="H217" s="40"/>
    </row>
    <row r="218" spans="1:8" s="2" customFormat="1" ht="16.899999999999999" customHeight="1">
      <c r="A218" s="35"/>
      <c r="B218" s="40"/>
      <c r="C218" s="281" t="s">
        <v>1</v>
      </c>
      <c r="D218" s="281" t="s">
        <v>1278</v>
      </c>
      <c r="E218" s="18" t="s">
        <v>1</v>
      </c>
      <c r="F218" s="282">
        <v>0</v>
      </c>
      <c r="G218" s="35"/>
      <c r="H218" s="40"/>
    </row>
    <row r="219" spans="1:8" s="2" customFormat="1" ht="16.899999999999999" customHeight="1">
      <c r="A219" s="35"/>
      <c r="B219" s="40"/>
      <c r="C219" s="281" t="s">
        <v>1</v>
      </c>
      <c r="D219" s="281" t="s">
        <v>1279</v>
      </c>
      <c r="E219" s="18" t="s">
        <v>1</v>
      </c>
      <c r="F219" s="282">
        <v>-2.4239999999999999</v>
      </c>
      <c r="G219" s="35"/>
      <c r="H219" s="40"/>
    </row>
    <row r="220" spans="1:8" s="2" customFormat="1" ht="16.899999999999999" customHeight="1">
      <c r="A220" s="35"/>
      <c r="B220" s="40"/>
      <c r="C220" s="281" t="s">
        <v>1</v>
      </c>
      <c r="D220" s="281" t="s">
        <v>274</v>
      </c>
      <c r="E220" s="18" t="s">
        <v>1</v>
      </c>
      <c r="F220" s="282">
        <v>1.6559999999999999</v>
      </c>
      <c r="G220" s="35"/>
      <c r="H220" s="40"/>
    </row>
    <row r="221" spans="1:8" s="2" customFormat="1" ht="16.899999999999999" customHeight="1">
      <c r="A221" s="35"/>
      <c r="B221" s="40"/>
      <c r="C221" s="283" t="s">
        <v>1267</v>
      </c>
      <c r="D221" s="35"/>
      <c r="E221" s="35"/>
      <c r="F221" s="35"/>
      <c r="G221" s="35"/>
      <c r="H221" s="40"/>
    </row>
    <row r="222" spans="1:8" s="2" customFormat="1" ht="16.899999999999999" customHeight="1">
      <c r="A222" s="35"/>
      <c r="B222" s="40"/>
      <c r="C222" s="281" t="s">
        <v>311</v>
      </c>
      <c r="D222" s="281" t="s">
        <v>312</v>
      </c>
      <c r="E222" s="18" t="s">
        <v>95</v>
      </c>
      <c r="F222" s="282">
        <v>1.6559999999999999</v>
      </c>
      <c r="G222" s="35"/>
      <c r="H222" s="40"/>
    </row>
    <row r="223" spans="1:8" s="2" customFormat="1" ht="16.899999999999999" customHeight="1">
      <c r="A223" s="35"/>
      <c r="B223" s="40"/>
      <c r="C223" s="281" t="s">
        <v>352</v>
      </c>
      <c r="D223" s="281" t="s">
        <v>353</v>
      </c>
      <c r="E223" s="18" t="s">
        <v>95</v>
      </c>
      <c r="F223" s="282">
        <v>4.4720000000000004</v>
      </c>
      <c r="G223" s="35"/>
      <c r="H223" s="40"/>
    </row>
    <row r="224" spans="1:8" s="2" customFormat="1" ht="16.899999999999999" customHeight="1">
      <c r="A224" s="35"/>
      <c r="B224" s="40"/>
      <c r="C224" s="277" t="s">
        <v>192</v>
      </c>
      <c r="D224" s="278" t="s">
        <v>193</v>
      </c>
      <c r="E224" s="279" t="s">
        <v>95</v>
      </c>
      <c r="F224" s="280">
        <v>2.52</v>
      </c>
      <c r="G224" s="35"/>
      <c r="H224" s="40"/>
    </row>
    <row r="225" spans="1:8" s="2" customFormat="1" ht="16.899999999999999" customHeight="1">
      <c r="A225" s="35"/>
      <c r="B225" s="40"/>
      <c r="C225" s="281" t="s">
        <v>1</v>
      </c>
      <c r="D225" s="281" t="s">
        <v>434</v>
      </c>
      <c r="E225" s="18" t="s">
        <v>1</v>
      </c>
      <c r="F225" s="282">
        <v>0</v>
      </c>
      <c r="G225" s="35"/>
      <c r="H225" s="40"/>
    </row>
    <row r="226" spans="1:8" s="2" customFormat="1" ht="16.899999999999999" customHeight="1">
      <c r="A226" s="35"/>
      <c r="B226" s="40"/>
      <c r="C226" s="281" t="s">
        <v>1</v>
      </c>
      <c r="D226" s="281" t="s">
        <v>1280</v>
      </c>
      <c r="E226" s="18" t="s">
        <v>1</v>
      </c>
      <c r="F226" s="282">
        <v>1.17</v>
      </c>
      <c r="G226" s="35"/>
      <c r="H226" s="40"/>
    </row>
    <row r="227" spans="1:8" s="2" customFormat="1" ht="16.899999999999999" customHeight="1">
      <c r="A227" s="35"/>
      <c r="B227" s="40"/>
      <c r="C227" s="281" t="s">
        <v>1</v>
      </c>
      <c r="D227" s="281" t="s">
        <v>435</v>
      </c>
      <c r="E227" s="18" t="s">
        <v>1</v>
      </c>
      <c r="F227" s="282">
        <v>0</v>
      </c>
      <c r="G227" s="35"/>
      <c r="H227" s="40"/>
    </row>
    <row r="228" spans="1:8" s="2" customFormat="1" ht="16.899999999999999" customHeight="1">
      <c r="A228" s="35"/>
      <c r="B228" s="40"/>
      <c r="C228" s="281" t="s">
        <v>1</v>
      </c>
      <c r="D228" s="281" t="s">
        <v>1281</v>
      </c>
      <c r="E228" s="18" t="s">
        <v>1</v>
      </c>
      <c r="F228" s="282">
        <v>1.35</v>
      </c>
      <c r="G228" s="35"/>
      <c r="H228" s="40"/>
    </row>
    <row r="229" spans="1:8" s="2" customFormat="1" ht="16.899999999999999" customHeight="1">
      <c r="A229" s="35"/>
      <c r="B229" s="40"/>
      <c r="C229" s="281" t="s">
        <v>1</v>
      </c>
      <c r="D229" s="281" t="s">
        <v>274</v>
      </c>
      <c r="E229" s="18" t="s">
        <v>1</v>
      </c>
      <c r="F229" s="282">
        <v>2.52</v>
      </c>
      <c r="G229" s="35"/>
      <c r="H229" s="40"/>
    </row>
    <row r="230" spans="1:8" s="2" customFormat="1" ht="16.899999999999999" customHeight="1">
      <c r="A230" s="35"/>
      <c r="B230" s="40"/>
      <c r="C230" s="283" t="s">
        <v>1267</v>
      </c>
      <c r="D230" s="35"/>
      <c r="E230" s="35"/>
      <c r="F230" s="35"/>
      <c r="G230" s="35"/>
      <c r="H230" s="40"/>
    </row>
    <row r="231" spans="1:8" s="2" customFormat="1" ht="16.899999999999999" customHeight="1">
      <c r="A231" s="35"/>
      <c r="B231" s="40"/>
      <c r="C231" s="281" t="s">
        <v>1082</v>
      </c>
      <c r="D231" s="281" t="s">
        <v>1083</v>
      </c>
      <c r="E231" s="18" t="s">
        <v>95</v>
      </c>
      <c r="F231" s="282">
        <v>2.52</v>
      </c>
      <c r="G231" s="35"/>
      <c r="H231" s="40"/>
    </row>
    <row r="232" spans="1:8" s="2" customFormat="1" ht="16.899999999999999" customHeight="1">
      <c r="A232" s="35"/>
      <c r="B232" s="40"/>
      <c r="C232" s="281" t="s">
        <v>1088</v>
      </c>
      <c r="D232" s="281" t="s">
        <v>1089</v>
      </c>
      <c r="E232" s="18" t="s">
        <v>95</v>
      </c>
      <c r="F232" s="282">
        <v>2.52</v>
      </c>
      <c r="G232" s="35"/>
      <c r="H232" s="40"/>
    </row>
    <row r="233" spans="1:8" s="2" customFormat="1" ht="16.899999999999999" customHeight="1">
      <c r="A233" s="35"/>
      <c r="B233" s="40"/>
      <c r="C233" s="277" t="s">
        <v>195</v>
      </c>
      <c r="D233" s="278" t="s">
        <v>196</v>
      </c>
      <c r="E233" s="279" t="s">
        <v>95</v>
      </c>
      <c r="F233" s="280">
        <v>7.2729999999999997</v>
      </c>
      <c r="G233" s="35"/>
      <c r="H233" s="40"/>
    </row>
    <row r="234" spans="1:8" s="2" customFormat="1" ht="16.899999999999999" customHeight="1">
      <c r="A234" s="35"/>
      <c r="B234" s="40"/>
      <c r="C234" s="281" t="s">
        <v>1</v>
      </c>
      <c r="D234" s="281" t="s">
        <v>308</v>
      </c>
      <c r="E234" s="18" t="s">
        <v>1</v>
      </c>
      <c r="F234" s="282">
        <v>5.9039999999999999</v>
      </c>
      <c r="G234" s="35"/>
      <c r="H234" s="40"/>
    </row>
    <row r="235" spans="1:8" s="2" customFormat="1" ht="16.899999999999999" customHeight="1">
      <c r="A235" s="35"/>
      <c r="B235" s="40"/>
      <c r="C235" s="281" t="s">
        <v>1</v>
      </c>
      <c r="D235" s="281" t="s">
        <v>309</v>
      </c>
      <c r="E235" s="18" t="s">
        <v>1</v>
      </c>
      <c r="F235" s="282">
        <v>1.369</v>
      </c>
      <c r="G235" s="35"/>
      <c r="H235" s="40"/>
    </row>
    <row r="236" spans="1:8" s="2" customFormat="1" ht="16.899999999999999" customHeight="1">
      <c r="A236" s="35"/>
      <c r="B236" s="40"/>
      <c r="C236" s="281" t="s">
        <v>1</v>
      </c>
      <c r="D236" s="281" t="s">
        <v>274</v>
      </c>
      <c r="E236" s="18" t="s">
        <v>1</v>
      </c>
      <c r="F236" s="282">
        <v>7.2729999999999997</v>
      </c>
      <c r="G236" s="35"/>
      <c r="H236" s="40"/>
    </row>
    <row r="237" spans="1:8" s="2" customFormat="1" ht="16.899999999999999" customHeight="1">
      <c r="A237" s="35"/>
      <c r="B237" s="40"/>
      <c r="C237" s="283" t="s">
        <v>1267</v>
      </c>
      <c r="D237" s="35"/>
      <c r="E237" s="35"/>
      <c r="F237" s="35"/>
      <c r="G237" s="35"/>
      <c r="H237" s="40"/>
    </row>
    <row r="238" spans="1:8" s="2" customFormat="1" ht="16.899999999999999" customHeight="1">
      <c r="A238" s="35"/>
      <c r="B238" s="40"/>
      <c r="C238" s="281" t="s">
        <v>529</v>
      </c>
      <c r="D238" s="281" t="s">
        <v>530</v>
      </c>
      <c r="E238" s="18" t="s">
        <v>95</v>
      </c>
      <c r="F238" s="282">
        <v>20.416</v>
      </c>
      <c r="G238" s="35"/>
      <c r="H238" s="40"/>
    </row>
    <row r="239" spans="1:8" s="2" customFormat="1" ht="16.899999999999999" customHeight="1">
      <c r="A239" s="35"/>
      <c r="B239" s="40"/>
      <c r="C239" s="281" t="s">
        <v>550</v>
      </c>
      <c r="D239" s="281" t="s">
        <v>551</v>
      </c>
      <c r="E239" s="18" t="s">
        <v>95</v>
      </c>
      <c r="F239" s="282">
        <v>20.416</v>
      </c>
      <c r="G239" s="35"/>
      <c r="H239" s="40"/>
    </row>
    <row r="240" spans="1:8" s="2" customFormat="1" ht="16.899999999999999" customHeight="1">
      <c r="A240" s="35"/>
      <c r="B240" s="40"/>
      <c r="C240" s="277" t="s">
        <v>142</v>
      </c>
      <c r="D240" s="278" t="s">
        <v>143</v>
      </c>
      <c r="E240" s="279" t="s">
        <v>100</v>
      </c>
      <c r="F240" s="280">
        <v>31</v>
      </c>
      <c r="G240" s="35"/>
      <c r="H240" s="40"/>
    </row>
    <row r="241" spans="1:8" s="2" customFormat="1" ht="16.899999999999999" customHeight="1">
      <c r="A241" s="35"/>
      <c r="B241" s="40"/>
      <c r="C241" s="281" t="s">
        <v>1</v>
      </c>
      <c r="D241" s="281" t="s">
        <v>144</v>
      </c>
      <c r="E241" s="18" t="s">
        <v>1</v>
      </c>
      <c r="F241" s="282">
        <v>31</v>
      </c>
      <c r="G241" s="35"/>
      <c r="H241" s="40"/>
    </row>
    <row r="242" spans="1:8" s="2" customFormat="1" ht="16.899999999999999" customHeight="1">
      <c r="A242" s="35"/>
      <c r="B242" s="40"/>
      <c r="C242" s="283" t="s">
        <v>1267</v>
      </c>
      <c r="D242" s="35"/>
      <c r="E242" s="35"/>
      <c r="F242" s="35"/>
      <c r="G242" s="35"/>
      <c r="H242" s="40"/>
    </row>
    <row r="243" spans="1:8" s="2" customFormat="1" ht="22.5">
      <c r="A243" s="35"/>
      <c r="B243" s="40"/>
      <c r="C243" s="281" t="s">
        <v>567</v>
      </c>
      <c r="D243" s="281" t="s">
        <v>568</v>
      </c>
      <c r="E243" s="18" t="s">
        <v>100</v>
      </c>
      <c r="F243" s="282">
        <v>31</v>
      </c>
      <c r="G243" s="35"/>
      <c r="H243" s="40"/>
    </row>
    <row r="244" spans="1:8" s="2" customFormat="1" ht="22.5">
      <c r="A244" s="35"/>
      <c r="B244" s="40"/>
      <c r="C244" s="281" t="s">
        <v>591</v>
      </c>
      <c r="D244" s="281" t="s">
        <v>592</v>
      </c>
      <c r="E244" s="18" t="s">
        <v>100</v>
      </c>
      <c r="F244" s="282">
        <v>34.65</v>
      </c>
      <c r="G244" s="35"/>
      <c r="H244" s="40"/>
    </row>
    <row r="245" spans="1:8" s="2" customFormat="1" ht="16.899999999999999" customHeight="1">
      <c r="A245" s="35"/>
      <c r="B245" s="40"/>
      <c r="C245" s="277" t="s">
        <v>145</v>
      </c>
      <c r="D245" s="278" t="s">
        <v>146</v>
      </c>
      <c r="E245" s="279" t="s">
        <v>100</v>
      </c>
      <c r="F245" s="280">
        <v>2</v>
      </c>
      <c r="G245" s="35"/>
      <c r="H245" s="40"/>
    </row>
    <row r="246" spans="1:8" s="2" customFormat="1" ht="16.899999999999999" customHeight="1">
      <c r="A246" s="35"/>
      <c r="B246" s="40"/>
      <c r="C246" s="281" t="s">
        <v>1</v>
      </c>
      <c r="D246" s="281" t="s">
        <v>1282</v>
      </c>
      <c r="E246" s="18" t="s">
        <v>1</v>
      </c>
      <c r="F246" s="282">
        <v>2</v>
      </c>
      <c r="G246" s="35"/>
      <c r="H246" s="40"/>
    </row>
    <row r="247" spans="1:8" s="2" customFormat="1" ht="16.899999999999999" customHeight="1">
      <c r="A247" s="35"/>
      <c r="B247" s="40"/>
      <c r="C247" s="283" t="s">
        <v>1267</v>
      </c>
      <c r="D247" s="35"/>
      <c r="E247" s="35"/>
      <c r="F247" s="35"/>
      <c r="G247" s="35"/>
      <c r="H247" s="40"/>
    </row>
    <row r="248" spans="1:8" s="2" customFormat="1" ht="22.5">
      <c r="A248" s="35"/>
      <c r="B248" s="40"/>
      <c r="C248" s="281" t="s">
        <v>573</v>
      </c>
      <c r="D248" s="281" t="s">
        <v>574</v>
      </c>
      <c r="E248" s="18" t="s">
        <v>100</v>
      </c>
      <c r="F248" s="282">
        <v>2</v>
      </c>
      <c r="G248" s="35"/>
      <c r="H248" s="40"/>
    </row>
    <row r="249" spans="1:8" s="2" customFormat="1" ht="22.5">
      <c r="A249" s="35"/>
      <c r="B249" s="40"/>
      <c r="C249" s="281" t="s">
        <v>591</v>
      </c>
      <c r="D249" s="281" t="s">
        <v>592</v>
      </c>
      <c r="E249" s="18" t="s">
        <v>100</v>
      </c>
      <c r="F249" s="282">
        <v>34.65</v>
      </c>
      <c r="G249" s="35"/>
      <c r="H249" s="40"/>
    </row>
    <row r="250" spans="1:8" s="2" customFormat="1" ht="16.899999999999999" customHeight="1">
      <c r="A250" s="35"/>
      <c r="B250" s="40"/>
      <c r="C250" s="277" t="s">
        <v>150</v>
      </c>
      <c r="D250" s="278" t="s">
        <v>151</v>
      </c>
      <c r="E250" s="279" t="s">
        <v>95</v>
      </c>
      <c r="F250" s="280">
        <v>14.8</v>
      </c>
      <c r="G250" s="35"/>
      <c r="H250" s="40"/>
    </row>
    <row r="251" spans="1:8" s="2" customFormat="1" ht="16.899999999999999" customHeight="1">
      <c r="A251" s="35"/>
      <c r="B251" s="40"/>
      <c r="C251" s="281" t="s">
        <v>1</v>
      </c>
      <c r="D251" s="281" t="s">
        <v>152</v>
      </c>
      <c r="E251" s="18" t="s">
        <v>1</v>
      </c>
      <c r="F251" s="282">
        <v>14.8</v>
      </c>
      <c r="G251" s="35"/>
      <c r="H251" s="40"/>
    </row>
    <row r="252" spans="1:8" s="2" customFormat="1" ht="16.899999999999999" customHeight="1">
      <c r="A252" s="35"/>
      <c r="B252" s="40"/>
      <c r="C252" s="283" t="s">
        <v>1267</v>
      </c>
      <c r="D252" s="35"/>
      <c r="E252" s="35"/>
      <c r="F252" s="35"/>
      <c r="G252" s="35"/>
      <c r="H252" s="40"/>
    </row>
    <row r="253" spans="1:8" s="2" customFormat="1" ht="16.899999999999999" customHeight="1">
      <c r="A253" s="35"/>
      <c r="B253" s="40"/>
      <c r="C253" s="281" t="s">
        <v>688</v>
      </c>
      <c r="D253" s="281" t="s">
        <v>689</v>
      </c>
      <c r="E253" s="18" t="s">
        <v>95</v>
      </c>
      <c r="F253" s="282">
        <v>19.12</v>
      </c>
      <c r="G253" s="35"/>
      <c r="H253" s="40"/>
    </row>
    <row r="254" spans="1:8" s="2" customFormat="1" ht="16.899999999999999" customHeight="1">
      <c r="A254" s="35"/>
      <c r="B254" s="40"/>
      <c r="C254" s="281" t="s">
        <v>1094</v>
      </c>
      <c r="D254" s="281" t="s">
        <v>1095</v>
      </c>
      <c r="E254" s="18" t="s">
        <v>95</v>
      </c>
      <c r="F254" s="282">
        <v>553.64800000000002</v>
      </c>
      <c r="G254" s="35"/>
      <c r="H254" s="40"/>
    </row>
    <row r="255" spans="1:8" s="2" customFormat="1" ht="16.899999999999999" customHeight="1">
      <c r="A255" s="35"/>
      <c r="B255" s="40"/>
      <c r="C255" s="281" t="s">
        <v>1154</v>
      </c>
      <c r="D255" s="281" t="s">
        <v>1155</v>
      </c>
      <c r="E255" s="18" t="s">
        <v>95</v>
      </c>
      <c r="F255" s="282">
        <v>701.755</v>
      </c>
      <c r="G255" s="35"/>
      <c r="H255" s="40"/>
    </row>
    <row r="256" spans="1:8" s="2" customFormat="1" ht="16.899999999999999" customHeight="1">
      <c r="A256" s="35"/>
      <c r="B256" s="40"/>
      <c r="C256" s="281" t="s">
        <v>1176</v>
      </c>
      <c r="D256" s="281" t="s">
        <v>1177</v>
      </c>
      <c r="E256" s="18" t="s">
        <v>95</v>
      </c>
      <c r="F256" s="282">
        <v>701.755</v>
      </c>
      <c r="G256" s="35"/>
      <c r="H256" s="40"/>
    </row>
    <row r="257" spans="1:8" s="2" customFormat="1" ht="16.899999999999999" customHeight="1">
      <c r="A257" s="35"/>
      <c r="B257" s="40"/>
      <c r="C257" s="277" t="s">
        <v>153</v>
      </c>
      <c r="D257" s="278" t="s">
        <v>154</v>
      </c>
      <c r="E257" s="279" t="s">
        <v>95</v>
      </c>
      <c r="F257" s="280">
        <v>14.67</v>
      </c>
      <c r="G257" s="35"/>
      <c r="H257" s="40"/>
    </row>
    <row r="258" spans="1:8" s="2" customFormat="1" ht="16.899999999999999" customHeight="1">
      <c r="A258" s="35"/>
      <c r="B258" s="40"/>
      <c r="C258" s="281" t="s">
        <v>1</v>
      </c>
      <c r="D258" s="281" t="s">
        <v>1283</v>
      </c>
      <c r="E258" s="18" t="s">
        <v>1</v>
      </c>
      <c r="F258" s="282">
        <v>0.14000000000000001</v>
      </c>
      <c r="G258" s="35"/>
      <c r="H258" s="40"/>
    </row>
    <row r="259" spans="1:8" s="2" customFormat="1" ht="16.899999999999999" customHeight="1">
      <c r="A259" s="35"/>
      <c r="B259" s="40"/>
      <c r="C259" s="281" t="s">
        <v>1</v>
      </c>
      <c r="D259" s="281" t="s">
        <v>1284</v>
      </c>
      <c r="E259" s="18" t="s">
        <v>1</v>
      </c>
      <c r="F259" s="282">
        <v>14.53</v>
      </c>
      <c r="G259" s="35"/>
      <c r="H259" s="40"/>
    </row>
    <row r="260" spans="1:8" s="2" customFormat="1" ht="16.899999999999999" customHeight="1">
      <c r="A260" s="35"/>
      <c r="B260" s="40"/>
      <c r="C260" s="281" t="s">
        <v>1</v>
      </c>
      <c r="D260" s="281" t="s">
        <v>274</v>
      </c>
      <c r="E260" s="18" t="s">
        <v>1</v>
      </c>
      <c r="F260" s="282">
        <v>14.67</v>
      </c>
      <c r="G260" s="35"/>
      <c r="H260" s="40"/>
    </row>
    <row r="261" spans="1:8" s="2" customFormat="1" ht="16.899999999999999" customHeight="1">
      <c r="A261" s="35"/>
      <c r="B261" s="40"/>
      <c r="C261" s="283" t="s">
        <v>1267</v>
      </c>
      <c r="D261" s="35"/>
      <c r="E261" s="35"/>
      <c r="F261" s="35"/>
      <c r="G261" s="35"/>
      <c r="H261" s="40"/>
    </row>
    <row r="262" spans="1:8" s="2" customFormat="1" ht="16.899999999999999" customHeight="1">
      <c r="A262" s="35"/>
      <c r="B262" s="40"/>
      <c r="C262" s="281" t="s">
        <v>681</v>
      </c>
      <c r="D262" s="281" t="s">
        <v>682</v>
      </c>
      <c r="E262" s="18" t="s">
        <v>95</v>
      </c>
      <c r="F262" s="282">
        <v>20.43</v>
      </c>
      <c r="G262" s="35"/>
      <c r="H262" s="40"/>
    </row>
    <row r="263" spans="1:8" s="2" customFormat="1" ht="16.899999999999999" customHeight="1">
      <c r="A263" s="35"/>
      <c r="B263" s="40"/>
      <c r="C263" s="281" t="s">
        <v>1154</v>
      </c>
      <c r="D263" s="281" t="s">
        <v>1155</v>
      </c>
      <c r="E263" s="18" t="s">
        <v>95</v>
      </c>
      <c r="F263" s="282">
        <v>701.755</v>
      </c>
      <c r="G263" s="35"/>
      <c r="H263" s="40"/>
    </row>
    <row r="264" spans="1:8" s="2" customFormat="1" ht="16.899999999999999" customHeight="1">
      <c r="A264" s="35"/>
      <c r="B264" s="40"/>
      <c r="C264" s="281" t="s">
        <v>1176</v>
      </c>
      <c r="D264" s="281" t="s">
        <v>1177</v>
      </c>
      <c r="E264" s="18" t="s">
        <v>95</v>
      </c>
      <c r="F264" s="282">
        <v>701.755</v>
      </c>
      <c r="G264" s="35"/>
      <c r="H264" s="40"/>
    </row>
    <row r="265" spans="1:8" s="2" customFormat="1" ht="16.899999999999999" customHeight="1">
      <c r="A265" s="35"/>
      <c r="B265" s="40"/>
      <c r="C265" s="277" t="s">
        <v>186</v>
      </c>
      <c r="D265" s="278" t="s">
        <v>187</v>
      </c>
      <c r="E265" s="279" t="s">
        <v>95</v>
      </c>
      <c r="F265" s="280">
        <v>4.32</v>
      </c>
      <c r="G265" s="35"/>
      <c r="H265" s="40"/>
    </row>
    <row r="266" spans="1:8" s="2" customFormat="1" ht="16.899999999999999" customHeight="1">
      <c r="A266" s="35"/>
      <c r="B266" s="40"/>
      <c r="C266" s="281" t="s">
        <v>1</v>
      </c>
      <c r="D266" s="281" t="s">
        <v>188</v>
      </c>
      <c r="E266" s="18" t="s">
        <v>1</v>
      </c>
      <c r="F266" s="282">
        <v>4.32</v>
      </c>
      <c r="G266" s="35"/>
      <c r="H266" s="40"/>
    </row>
    <row r="267" spans="1:8" s="2" customFormat="1" ht="16.899999999999999" customHeight="1">
      <c r="A267" s="35"/>
      <c r="B267" s="40"/>
      <c r="C267" s="283" t="s">
        <v>1267</v>
      </c>
      <c r="D267" s="35"/>
      <c r="E267" s="35"/>
      <c r="F267" s="35"/>
      <c r="G267" s="35"/>
      <c r="H267" s="40"/>
    </row>
    <row r="268" spans="1:8" s="2" customFormat="1" ht="16.899999999999999" customHeight="1">
      <c r="A268" s="35"/>
      <c r="B268" s="40"/>
      <c r="C268" s="281" t="s">
        <v>688</v>
      </c>
      <c r="D268" s="281" t="s">
        <v>689</v>
      </c>
      <c r="E268" s="18" t="s">
        <v>95</v>
      </c>
      <c r="F268" s="282">
        <v>19.12</v>
      </c>
      <c r="G268" s="35"/>
      <c r="H268" s="40"/>
    </row>
    <row r="269" spans="1:8" s="2" customFormat="1" ht="16.899999999999999" customHeight="1">
      <c r="A269" s="35"/>
      <c r="B269" s="40"/>
      <c r="C269" s="281" t="s">
        <v>1154</v>
      </c>
      <c r="D269" s="281" t="s">
        <v>1155</v>
      </c>
      <c r="E269" s="18" t="s">
        <v>95</v>
      </c>
      <c r="F269" s="282">
        <v>701.755</v>
      </c>
      <c r="G269" s="35"/>
      <c r="H269" s="40"/>
    </row>
    <row r="270" spans="1:8" s="2" customFormat="1" ht="16.899999999999999" customHeight="1">
      <c r="A270" s="35"/>
      <c r="B270" s="40"/>
      <c r="C270" s="281" t="s">
        <v>1176</v>
      </c>
      <c r="D270" s="281" t="s">
        <v>1177</v>
      </c>
      <c r="E270" s="18" t="s">
        <v>95</v>
      </c>
      <c r="F270" s="282">
        <v>701.755</v>
      </c>
      <c r="G270" s="35"/>
      <c r="H270" s="40"/>
    </row>
    <row r="271" spans="1:8" s="2" customFormat="1" ht="16.899999999999999" customHeight="1">
      <c r="A271" s="35"/>
      <c r="B271" s="40"/>
      <c r="C271" s="277" t="s">
        <v>189</v>
      </c>
      <c r="D271" s="278" t="s">
        <v>190</v>
      </c>
      <c r="E271" s="279" t="s">
        <v>95</v>
      </c>
      <c r="F271" s="280">
        <v>5.76</v>
      </c>
      <c r="G271" s="35"/>
      <c r="H271" s="40"/>
    </row>
    <row r="272" spans="1:8" s="2" customFormat="1" ht="16.899999999999999" customHeight="1">
      <c r="A272" s="35"/>
      <c r="B272" s="40"/>
      <c r="C272" s="281" t="s">
        <v>1</v>
      </c>
      <c r="D272" s="281" t="s">
        <v>1285</v>
      </c>
      <c r="E272" s="18" t="s">
        <v>1</v>
      </c>
      <c r="F272" s="282">
        <v>0.08</v>
      </c>
      <c r="G272" s="35"/>
      <c r="H272" s="40"/>
    </row>
    <row r="273" spans="1:8" s="2" customFormat="1" ht="16.899999999999999" customHeight="1">
      <c r="A273" s="35"/>
      <c r="B273" s="40"/>
      <c r="C273" s="281" t="s">
        <v>1</v>
      </c>
      <c r="D273" s="281" t="s">
        <v>1286</v>
      </c>
      <c r="E273" s="18" t="s">
        <v>1</v>
      </c>
      <c r="F273" s="282">
        <v>5.68</v>
      </c>
      <c r="G273" s="35"/>
      <c r="H273" s="40"/>
    </row>
    <row r="274" spans="1:8" s="2" customFormat="1" ht="16.899999999999999" customHeight="1">
      <c r="A274" s="35"/>
      <c r="B274" s="40"/>
      <c r="C274" s="281" t="s">
        <v>1</v>
      </c>
      <c r="D274" s="281" t="s">
        <v>274</v>
      </c>
      <c r="E274" s="18" t="s">
        <v>1</v>
      </c>
      <c r="F274" s="282">
        <v>5.76</v>
      </c>
      <c r="G274" s="35"/>
      <c r="H274" s="40"/>
    </row>
    <row r="275" spans="1:8" s="2" customFormat="1" ht="16.899999999999999" customHeight="1">
      <c r="A275" s="35"/>
      <c r="B275" s="40"/>
      <c r="C275" s="283" t="s">
        <v>1267</v>
      </c>
      <c r="D275" s="35"/>
      <c r="E275" s="35"/>
      <c r="F275" s="35"/>
      <c r="G275" s="35"/>
      <c r="H275" s="40"/>
    </row>
    <row r="276" spans="1:8" s="2" customFormat="1" ht="16.899999999999999" customHeight="1">
      <c r="A276" s="35"/>
      <c r="B276" s="40"/>
      <c r="C276" s="281" t="s">
        <v>681</v>
      </c>
      <c r="D276" s="281" t="s">
        <v>682</v>
      </c>
      <c r="E276" s="18" t="s">
        <v>95</v>
      </c>
      <c r="F276" s="282">
        <v>20.43</v>
      </c>
      <c r="G276" s="35"/>
      <c r="H276" s="40"/>
    </row>
    <row r="277" spans="1:8" s="2" customFormat="1" ht="16.899999999999999" customHeight="1">
      <c r="A277" s="35"/>
      <c r="B277" s="40"/>
      <c r="C277" s="281" t="s">
        <v>1154</v>
      </c>
      <c r="D277" s="281" t="s">
        <v>1155</v>
      </c>
      <c r="E277" s="18" t="s">
        <v>95</v>
      </c>
      <c r="F277" s="282">
        <v>701.755</v>
      </c>
      <c r="G277" s="35"/>
      <c r="H277" s="40"/>
    </row>
    <row r="278" spans="1:8" s="2" customFormat="1" ht="16.899999999999999" customHeight="1">
      <c r="A278" s="35"/>
      <c r="B278" s="40"/>
      <c r="C278" s="281" t="s">
        <v>1176</v>
      </c>
      <c r="D278" s="281" t="s">
        <v>1177</v>
      </c>
      <c r="E278" s="18" t="s">
        <v>95</v>
      </c>
      <c r="F278" s="282">
        <v>701.755</v>
      </c>
      <c r="G278" s="35"/>
      <c r="H278" s="40"/>
    </row>
    <row r="279" spans="1:8" s="2" customFormat="1" ht="7.35" customHeight="1">
      <c r="A279" s="35"/>
      <c r="B279" s="142"/>
      <c r="C279" s="143"/>
      <c r="D279" s="143"/>
      <c r="E279" s="143"/>
      <c r="F279" s="143"/>
      <c r="G279" s="143"/>
      <c r="H279" s="40"/>
    </row>
    <row r="280" spans="1:8" s="2" customFormat="1">
      <c r="A280" s="35"/>
      <c r="B280" s="35"/>
      <c r="C280" s="35"/>
      <c r="D280" s="35"/>
      <c r="E280" s="35"/>
      <c r="F280" s="35"/>
      <c r="G280" s="35"/>
      <c r="H280" s="35"/>
    </row>
  </sheetData>
  <sheetProtection password="CC35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Stavební část</vt:lpstr>
      <vt:lpstr>02 - Interiér</vt:lpstr>
      <vt:lpstr>Seznam figur</vt:lpstr>
      <vt:lpstr>'01 - Stavební část'!Názvy_tisku</vt:lpstr>
      <vt:lpstr>'02 - Interiér'!Názvy_tisku</vt:lpstr>
      <vt:lpstr>'Rekapitulace stavby'!Názvy_tisku</vt:lpstr>
      <vt:lpstr>'Seznam figur'!Názvy_tisku</vt:lpstr>
      <vt:lpstr>'01 - Stavební část'!Oblast_tisku</vt:lpstr>
      <vt:lpstr>'02 - Interiér'!Oblast_tisku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RUSTICUS</dc:creator>
  <cp:lastModifiedBy>Daniela Koričanská</cp:lastModifiedBy>
  <dcterms:created xsi:type="dcterms:W3CDTF">2024-09-23T06:46:16Z</dcterms:created>
  <dcterms:modified xsi:type="dcterms:W3CDTF">2026-01-06T09:05:29Z</dcterms:modified>
</cp:coreProperties>
</file>